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codeName="ThisWorkbook" defaultThemeVersion="124226"/>
  <xr:revisionPtr revIDLastSave="0" documentId="13_ncr:1_{9335E253-C769-40EE-954C-E906E1DCDC1F}" xr6:coauthVersionLast="47" xr6:coauthVersionMax="47" xr10:uidLastSave="{00000000-0000-0000-0000-000000000000}"/>
  <bookViews>
    <workbookView xWindow="-120" yWindow="-120" windowWidth="51840" windowHeight="21120" xr2:uid="{00000000-000D-0000-FFFF-FFFF00000000}"/>
  </bookViews>
  <sheets>
    <sheet name="ご記入の前に" sheetId="3" r:id="rId1"/>
    <sheet name="お客様情報記入表" sheetId="9" r:id="rId2"/>
    <sheet name="試験情報記入表" sheetId="6" r:id="rId3"/>
    <sheet name="試験品写真" sheetId="26" r:id="rId4"/>
    <sheet name="料金積算" sheetId="7" state="hidden" r:id="rId5"/>
    <sheet name="申込者情報" sheetId="10" state="hidden" r:id="rId6"/>
    <sheet name="都産技研印刷用" sheetId="8" r:id="rId7"/>
  </sheets>
  <definedNames>
    <definedName name="_xlnm._FilterDatabase" localSheetId="6" hidden="1">都産技研印刷用!$AD$56:$AE$65</definedName>
    <definedName name="_xlnm.Print_Area" localSheetId="6">都産技研印刷用!$A$1:$AC$65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 i="10" l="1"/>
  <c r="E13" i="8"/>
  <c r="C13" i="8"/>
  <c r="B26" i="8"/>
  <c r="M57" i="8"/>
  <c r="N57" i="8"/>
  <c r="M58" i="8"/>
  <c r="N58" i="8"/>
  <c r="M59" i="8"/>
  <c r="N59" i="8"/>
  <c r="M60" i="8"/>
  <c r="N60" i="8"/>
  <c r="M61" i="8"/>
  <c r="N61" i="8"/>
  <c r="M62" i="8"/>
  <c r="N62" i="8"/>
  <c r="M63" i="8"/>
  <c r="N63" i="8"/>
  <c r="M64" i="8"/>
  <c r="N64" i="8"/>
  <c r="M65" i="8"/>
  <c r="N65" i="8"/>
  <c r="N56" i="8"/>
  <c r="M56" i="8"/>
  <c r="M41" i="8"/>
  <c r="N41" i="8"/>
  <c r="M42" i="8"/>
  <c r="N42" i="8"/>
  <c r="M43" i="8"/>
  <c r="N43" i="8"/>
  <c r="M44" i="8"/>
  <c r="N44" i="8"/>
  <c r="M45" i="8"/>
  <c r="N45" i="8"/>
  <c r="M46" i="8"/>
  <c r="N46" i="8"/>
  <c r="M47" i="8"/>
  <c r="N47" i="8"/>
  <c r="M48" i="8"/>
  <c r="N48" i="8"/>
  <c r="M49" i="8"/>
  <c r="N49" i="8"/>
  <c r="N40" i="8"/>
  <c r="M40" i="8"/>
  <c r="M25" i="8"/>
  <c r="N25" i="8"/>
  <c r="M26" i="8"/>
  <c r="N26" i="8"/>
  <c r="M27" i="8"/>
  <c r="N27" i="8"/>
  <c r="M28" i="8"/>
  <c r="N28" i="8"/>
  <c r="M29" i="8"/>
  <c r="N29" i="8"/>
  <c r="M30" i="8"/>
  <c r="N30" i="8"/>
  <c r="M31" i="8"/>
  <c r="N31" i="8"/>
  <c r="M32" i="8"/>
  <c r="N32" i="8"/>
  <c r="M33" i="8"/>
  <c r="N33" i="8"/>
  <c r="N24" i="8"/>
  <c r="M24" i="8"/>
  <c r="M14" i="8"/>
  <c r="N14" i="8"/>
  <c r="M15" i="8"/>
  <c r="N15" i="8"/>
  <c r="M16" i="8"/>
  <c r="N16" i="8"/>
  <c r="M17" i="8"/>
  <c r="N17" i="8"/>
  <c r="N13" i="8"/>
  <c r="M13" i="8"/>
  <c r="AT9" i="6"/>
  <c r="AE40" i="6"/>
  <c r="AF40" i="6" s="1"/>
  <c r="AE41" i="6"/>
  <c r="AJ41" i="6" s="1"/>
  <c r="AE42" i="6"/>
  <c r="AG42" i="6" s="1"/>
  <c r="AQ42" i="6"/>
  <c r="AE43" i="6"/>
  <c r="AL43" i="6" s="1"/>
  <c r="AE44" i="6"/>
  <c r="AL44" i="6" s="1"/>
  <c r="AP44" i="6"/>
  <c r="AR44" i="6"/>
  <c r="AW9" i="6"/>
  <c r="AV9" i="6"/>
  <c r="AS9" i="6"/>
  <c r="AE9" i="6"/>
  <c r="AF9" i="6" s="1"/>
  <c r="AQ43" i="6" l="1"/>
  <c r="AO44" i="6"/>
  <c r="AU40" i="6"/>
  <c r="AM44" i="6"/>
  <c r="AO40" i="6"/>
  <c r="AN40" i="6"/>
  <c r="AM43" i="6"/>
  <c r="AK44" i="6"/>
  <c r="AJ44" i="6"/>
  <c r="AH42" i="6"/>
  <c r="AS43" i="6"/>
  <c r="AW44" i="6"/>
  <c r="AH44" i="6"/>
  <c r="AU44" i="6"/>
  <c r="AG44" i="6"/>
  <c r="AG41" i="6"/>
  <c r="AT42" i="6"/>
  <c r="AQ44" i="6"/>
  <c r="AI44" i="6"/>
  <c r="AI43" i="6"/>
  <c r="AO42" i="6"/>
  <c r="AW41" i="6"/>
  <c r="AW40" i="6"/>
  <c r="AM40" i="6"/>
  <c r="AS42" i="6"/>
  <c r="AN42" i="6"/>
  <c r="AU41" i="6"/>
  <c r="AV40" i="6"/>
  <c r="AJ40" i="6"/>
  <c r="AT41" i="6"/>
  <c r="AP42" i="6"/>
  <c r="AW42" i="6"/>
  <c r="AO41" i="6"/>
  <c r="AS41" i="6"/>
  <c r="AM42" i="6"/>
  <c r="AN44" i="6"/>
  <c r="AF44" i="6"/>
  <c r="AV42" i="6"/>
  <c r="AL42" i="6"/>
  <c r="AM41" i="6"/>
  <c r="AR40" i="6"/>
  <c r="AT44" i="6"/>
  <c r="AT40" i="6"/>
  <c r="AU42" i="6"/>
  <c r="AJ42" i="6"/>
  <c r="AL41" i="6"/>
  <c r="AQ40" i="6"/>
  <c r="AS44" i="6"/>
  <c r="AS40" i="6"/>
  <c r="AV44" i="6"/>
  <c r="AU43" i="6"/>
  <c r="AR42" i="6"/>
  <c r="AI42" i="6"/>
  <c r="AK41" i="6"/>
  <c r="AP40" i="6"/>
  <c r="AT43" i="6"/>
  <c r="AK43" i="6"/>
  <c r="AF42" i="6"/>
  <c r="AQ41" i="6"/>
  <c r="AI41" i="6"/>
  <c r="AL40" i="6"/>
  <c r="AR43" i="6"/>
  <c r="AJ43" i="6"/>
  <c r="AP41" i="6"/>
  <c r="AH41" i="6"/>
  <c r="AK40" i="6"/>
  <c r="AP43" i="6"/>
  <c r="AH43" i="6"/>
  <c r="AK42" i="6"/>
  <c r="AV41" i="6"/>
  <c r="AN41" i="6"/>
  <c r="AF41" i="6"/>
  <c r="AI40" i="6"/>
  <c r="AW43" i="6"/>
  <c r="AO43" i="6"/>
  <c r="AG43" i="6"/>
  <c r="AH40" i="6"/>
  <c r="AV43" i="6"/>
  <c r="AN43" i="6"/>
  <c r="AF43" i="6"/>
  <c r="AG40" i="6"/>
  <c r="AR41" i="6"/>
  <c r="AA65" i="8"/>
  <c r="AA64" i="8"/>
  <c r="AA63" i="8"/>
  <c r="AA62" i="8"/>
  <c r="AA61" i="8"/>
  <c r="AA60" i="8"/>
  <c r="AA59" i="8"/>
  <c r="AA58" i="8"/>
  <c r="AA57" i="8"/>
  <c r="AA56" i="8"/>
  <c r="AA49" i="8"/>
  <c r="AA48" i="8"/>
  <c r="AA47" i="8"/>
  <c r="AA46" i="8"/>
  <c r="AA45" i="8"/>
  <c r="AA44" i="8"/>
  <c r="AA43" i="8"/>
  <c r="AA42" i="8"/>
  <c r="AA41" i="8"/>
  <c r="AA40" i="8"/>
  <c r="AA33" i="8"/>
  <c r="AA32" i="8"/>
  <c r="AA31" i="8"/>
  <c r="AA30" i="8"/>
  <c r="AA29" i="8"/>
  <c r="AA28" i="8"/>
  <c r="AA27" i="8"/>
  <c r="AA26" i="8"/>
  <c r="AA25" i="8"/>
  <c r="AA24" i="8"/>
  <c r="AA17" i="8"/>
  <c r="AA16" i="8"/>
  <c r="AA15" i="8"/>
  <c r="AA14" i="8"/>
  <c r="AA13" i="8"/>
  <c r="S13" i="8"/>
  <c r="S14" i="8"/>
  <c r="S15" i="8"/>
  <c r="S16" i="8"/>
  <c r="S17" i="8"/>
  <c r="S24" i="8"/>
  <c r="S25" i="8"/>
  <c r="S26" i="8"/>
  <c r="S27" i="8"/>
  <c r="S28" i="8"/>
  <c r="S29" i="8"/>
  <c r="S30" i="8"/>
  <c r="S31" i="8"/>
  <c r="S32" i="8"/>
  <c r="S33" i="8"/>
  <c r="S40" i="8"/>
  <c r="S41" i="8"/>
  <c r="S42" i="8"/>
  <c r="S43" i="8"/>
  <c r="S44" i="8"/>
  <c r="S45" i="8"/>
  <c r="S46" i="8"/>
  <c r="S47" i="8"/>
  <c r="S48" i="8"/>
  <c r="S49" i="8"/>
  <c r="S56" i="8"/>
  <c r="S57" i="8"/>
  <c r="S58" i="8"/>
  <c r="S59" i="8"/>
  <c r="S60" i="8"/>
  <c r="S61" i="8"/>
  <c r="S62" i="8"/>
  <c r="S63" i="8"/>
  <c r="S64" i="8"/>
  <c r="S65" i="8"/>
  <c r="B13" i="8"/>
  <c r="B4" i="10"/>
  <c r="B19" i="10"/>
  <c r="B10" i="10"/>
  <c r="B11" i="10"/>
  <c r="B12" i="10"/>
  <c r="B13" i="10"/>
  <c r="B14" i="10"/>
  <c r="B15" i="10"/>
  <c r="B16" i="10"/>
  <c r="B6" i="10"/>
  <c r="B3" i="10"/>
  <c r="B2" i="10"/>
  <c r="B1" i="10"/>
  <c r="R52" i="8"/>
  <c r="R36" i="8"/>
  <c r="R20" i="8"/>
  <c r="B14" i="8" l="1"/>
  <c r="C14" i="8"/>
  <c r="D14" i="8"/>
  <c r="E14" i="8"/>
  <c r="F14" i="8"/>
  <c r="G14" i="8"/>
  <c r="H14" i="8"/>
  <c r="I14" i="8"/>
  <c r="J14" i="8"/>
  <c r="K14" i="8"/>
  <c r="L14" i="8"/>
  <c r="O14" i="8"/>
  <c r="P14" i="8"/>
  <c r="Q14" i="8"/>
  <c r="R14" i="8"/>
  <c r="T14" i="8"/>
  <c r="U14" i="8"/>
  <c r="V14" i="8"/>
  <c r="W14" i="8"/>
  <c r="X14" i="8"/>
  <c r="Y14" i="8"/>
  <c r="Z14" i="8"/>
  <c r="AB14" i="8"/>
  <c r="AC14" i="8"/>
  <c r="B15" i="8"/>
  <c r="C15" i="8"/>
  <c r="D15" i="8"/>
  <c r="E15" i="8"/>
  <c r="F15" i="8"/>
  <c r="G15" i="8"/>
  <c r="H15" i="8"/>
  <c r="I15" i="8"/>
  <c r="J15" i="8"/>
  <c r="K15" i="8"/>
  <c r="L15" i="8"/>
  <c r="O15" i="8"/>
  <c r="P15" i="8"/>
  <c r="Q15" i="8"/>
  <c r="R15" i="8"/>
  <c r="T15" i="8"/>
  <c r="U15" i="8"/>
  <c r="V15" i="8"/>
  <c r="W15" i="8"/>
  <c r="X15" i="8"/>
  <c r="Y15" i="8"/>
  <c r="Z15" i="8"/>
  <c r="AB15" i="8"/>
  <c r="AC15" i="8"/>
  <c r="B16" i="8"/>
  <c r="C16" i="8"/>
  <c r="D16" i="8"/>
  <c r="E16" i="8"/>
  <c r="F16" i="8"/>
  <c r="G16" i="8"/>
  <c r="H16" i="8"/>
  <c r="I16" i="8"/>
  <c r="J16" i="8"/>
  <c r="K16" i="8"/>
  <c r="L16" i="8"/>
  <c r="O16" i="8"/>
  <c r="P16" i="8"/>
  <c r="Q16" i="8"/>
  <c r="R16" i="8"/>
  <c r="T16" i="8"/>
  <c r="U16" i="8"/>
  <c r="V16" i="8"/>
  <c r="W16" i="8"/>
  <c r="X16" i="8"/>
  <c r="Y16" i="8"/>
  <c r="Z16" i="8"/>
  <c r="AB16" i="8"/>
  <c r="AC16" i="8"/>
  <c r="B17" i="8"/>
  <c r="C17" i="8"/>
  <c r="D17" i="8"/>
  <c r="E17" i="8"/>
  <c r="F17" i="8"/>
  <c r="G17" i="8"/>
  <c r="H17" i="8"/>
  <c r="I17" i="8"/>
  <c r="J17" i="8"/>
  <c r="K17" i="8"/>
  <c r="L17" i="8"/>
  <c r="O17" i="8"/>
  <c r="P17" i="8"/>
  <c r="Q17" i="8"/>
  <c r="R17" i="8"/>
  <c r="T17" i="8"/>
  <c r="U17" i="8"/>
  <c r="V17" i="8"/>
  <c r="W17" i="8"/>
  <c r="X17" i="8"/>
  <c r="Y17" i="8"/>
  <c r="Z17" i="8"/>
  <c r="AB17" i="8"/>
  <c r="AC17" i="8"/>
  <c r="B24" i="8"/>
  <c r="C24" i="8"/>
  <c r="D24" i="8"/>
  <c r="E24" i="8"/>
  <c r="F24" i="8"/>
  <c r="G24" i="8"/>
  <c r="H24" i="8"/>
  <c r="I24" i="8"/>
  <c r="J24" i="8"/>
  <c r="K24" i="8"/>
  <c r="L24" i="8"/>
  <c r="O24" i="8"/>
  <c r="P24" i="8"/>
  <c r="Q24" i="8"/>
  <c r="R24" i="8"/>
  <c r="T24" i="8"/>
  <c r="U24" i="8"/>
  <c r="V24" i="8"/>
  <c r="W24" i="8"/>
  <c r="X24" i="8"/>
  <c r="Y24" i="8"/>
  <c r="Z24" i="8"/>
  <c r="AB24" i="8"/>
  <c r="AC24" i="8"/>
  <c r="B25" i="8"/>
  <c r="C25" i="8"/>
  <c r="D25" i="8"/>
  <c r="E25" i="8"/>
  <c r="F25" i="8"/>
  <c r="G25" i="8"/>
  <c r="H25" i="8"/>
  <c r="I25" i="8"/>
  <c r="J25" i="8"/>
  <c r="K25" i="8"/>
  <c r="L25" i="8"/>
  <c r="O25" i="8"/>
  <c r="P25" i="8"/>
  <c r="Q25" i="8"/>
  <c r="R25" i="8"/>
  <c r="T25" i="8"/>
  <c r="U25" i="8"/>
  <c r="V25" i="8"/>
  <c r="W25" i="8"/>
  <c r="X25" i="8"/>
  <c r="Y25" i="8"/>
  <c r="Z25" i="8"/>
  <c r="AB25" i="8"/>
  <c r="AC25" i="8"/>
  <c r="C26" i="8"/>
  <c r="D26" i="8"/>
  <c r="E26" i="8"/>
  <c r="F26" i="8"/>
  <c r="G26" i="8"/>
  <c r="H26" i="8"/>
  <c r="I26" i="8"/>
  <c r="J26" i="8"/>
  <c r="K26" i="8"/>
  <c r="L26" i="8"/>
  <c r="O26" i="8"/>
  <c r="P26" i="8"/>
  <c r="Q26" i="8"/>
  <c r="R26" i="8"/>
  <c r="T26" i="8"/>
  <c r="U26" i="8"/>
  <c r="V26" i="8"/>
  <c r="W26" i="8"/>
  <c r="X26" i="8"/>
  <c r="Y26" i="8"/>
  <c r="Z26" i="8"/>
  <c r="AB26" i="8"/>
  <c r="AC26" i="8"/>
  <c r="B27" i="8"/>
  <c r="C27" i="8"/>
  <c r="D27" i="8"/>
  <c r="E27" i="8"/>
  <c r="F27" i="8"/>
  <c r="G27" i="8"/>
  <c r="H27" i="8"/>
  <c r="I27" i="8"/>
  <c r="J27" i="8"/>
  <c r="K27" i="8"/>
  <c r="L27" i="8"/>
  <c r="O27" i="8"/>
  <c r="P27" i="8"/>
  <c r="Q27" i="8"/>
  <c r="R27" i="8"/>
  <c r="T27" i="8"/>
  <c r="U27" i="8"/>
  <c r="V27" i="8"/>
  <c r="W27" i="8"/>
  <c r="X27" i="8"/>
  <c r="Y27" i="8"/>
  <c r="Z27" i="8"/>
  <c r="AB27" i="8"/>
  <c r="AC27" i="8"/>
  <c r="B28" i="8"/>
  <c r="C28" i="8"/>
  <c r="D28" i="8"/>
  <c r="E28" i="8"/>
  <c r="F28" i="8"/>
  <c r="G28" i="8"/>
  <c r="H28" i="8"/>
  <c r="I28" i="8"/>
  <c r="J28" i="8"/>
  <c r="K28" i="8"/>
  <c r="L28" i="8"/>
  <c r="O28" i="8"/>
  <c r="P28" i="8"/>
  <c r="Q28" i="8"/>
  <c r="R28" i="8"/>
  <c r="T28" i="8"/>
  <c r="U28" i="8"/>
  <c r="V28" i="8"/>
  <c r="W28" i="8"/>
  <c r="X28" i="8"/>
  <c r="Y28" i="8"/>
  <c r="Z28" i="8"/>
  <c r="AB28" i="8"/>
  <c r="AC28" i="8"/>
  <c r="B29" i="8"/>
  <c r="C29" i="8"/>
  <c r="D29" i="8"/>
  <c r="E29" i="8"/>
  <c r="F29" i="8"/>
  <c r="G29" i="8"/>
  <c r="H29" i="8"/>
  <c r="I29" i="8"/>
  <c r="J29" i="8"/>
  <c r="K29" i="8"/>
  <c r="L29" i="8"/>
  <c r="O29" i="8"/>
  <c r="P29" i="8"/>
  <c r="Q29" i="8"/>
  <c r="R29" i="8"/>
  <c r="T29" i="8"/>
  <c r="U29" i="8"/>
  <c r="V29" i="8"/>
  <c r="W29" i="8"/>
  <c r="X29" i="8"/>
  <c r="Y29" i="8"/>
  <c r="Z29" i="8"/>
  <c r="AB29" i="8"/>
  <c r="AC29" i="8"/>
  <c r="B30" i="8"/>
  <c r="C30" i="8"/>
  <c r="D30" i="8"/>
  <c r="E30" i="8"/>
  <c r="F30" i="8"/>
  <c r="G30" i="8"/>
  <c r="H30" i="8"/>
  <c r="I30" i="8"/>
  <c r="J30" i="8"/>
  <c r="K30" i="8"/>
  <c r="L30" i="8"/>
  <c r="O30" i="8"/>
  <c r="P30" i="8"/>
  <c r="Q30" i="8"/>
  <c r="R30" i="8"/>
  <c r="T30" i="8"/>
  <c r="U30" i="8"/>
  <c r="V30" i="8"/>
  <c r="W30" i="8"/>
  <c r="X30" i="8"/>
  <c r="Y30" i="8"/>
  <c r="Z30" i="8"/>
  <c r="AB30" i="8"/>
  <c r="AC30" i="8"/>
  <c r="B31" i="8"/>
  <c r="C31" i="8"/>
  <c r="D31" i="8"/>
  <c r="E31" i="8"/>
  <c r="F31" i="8"/>
  <c r="G31" i="8"/>
  <c r="H31" i="8"/>
  <c r="I31" i="8"/>
  <c r="J31" i="8"/>
  <c r="K31" i="8"/>
  <c r="L31" i="8"/>
  <c r="O31" i="8"/>
  <c r="P31" i="8"/>
  <c r="Q31" i="8"/>
  <c r="R31" i="8"/>
  <c r="T31" i="8"/>
  <c r="U31" i="8"/>
  <c r="V31" i="8"/>
  <c r="W31" i="8"/>
  <c r="X31" i="8"/>
  <c r="Y31" i="8"/>
  <c r="Z31" i="8"/>
  <c r="AB31" i="8"/>
  <c r="AC31" i="8"/>
  <c r="B32" i="8"/>
  <c r="C32" i="8"/>
  <c r="D32" i="8"/>
  <c r="E32" i="8"/>
  <c r="F32" i="8"/>
  <c r="G32" i="8"/>
  <c r="H32" i="8"/>
  <c r="I32" i="8"/>
  <c r="J32" i="8"/>
  <c r="K32" i="8"/>
  <c r="L32" i="8"/>
  <c r="O32" i="8"/>
  <c r="P32" i="8"/>
  <c r="Q32" i="8"/>
  <c r="R32" i="8"/>
  <c r="T32" i="8"/>
  <c r="U32" i="8"/>
  <c r="V32" i="8"/>
  <c r="W32" i="8"/>
  <c r="X32" i="8"/>
  <c r="Y32" i="8"/>
  <c r="Z32" i="8"/>
  <c r="AB32" i="8"/>
  <c r="AC32" i="8"/>
  <c r="B33" i="8"/>
  <c r="C33" i="8"/>
  <c r="D33" i="8"/>
  <c r="E33" i="8"/>
  <c r="F33" i="8"/>
  <c r="G33" i="8"/>
  <c r="H33" i="8"/>
  <c r="I33" i="8"/>
  <c r="J33" i="8"/>
  <c r="K33" i="8"/>
  <c r="L33" i="8"/>
  <c r="O33" i="8"/>
  <c r="P33" i="8"/>
  <c r="Q33" i="8"/>
  <c r="R33" i="8"/>
  <c r="T33" i="8"/>
  <c r="U33" i="8"/>
  <c r="V33" i="8"/>
  <c r="W33" i="8"/>
  <c r="X33" i="8"/>
  <c r="Y33" i="8"/>
  <c r="Z33" i="8"/>
  <c r="AB33" i="8"/>
  <c r="AC33" i="8"/>
  <c r="B40" i="8"/>
  <c r="C40" i="8"/>
  <c r="D40" i="8"/>
  <c r="E40" i="8"/>
  <c r="F40" i="8"/>
  <c r="G40" i="8"/>
  <c r="H40" i="8"/>
  <c r="I40" i="8"/>
  <c r="J40" i="8"/>
  <c r="K40" i="8"/>
  <c r="L40" i="8"/>
  <c r="O40" i="8"/>
  <c r="P40" i="8"/>
  <c r="Q40" i="8"/>
  <c r="R40" i="8"/>
  <c r="T40" i="8"/>
  <c r="U40" i="8"/>
  <c r="V40" i="8"/>
  <c r="W40" i="8"/>
  <c r="X40" i="8"/>
  <c r="Y40" i="8"/>
  <c r="Z40" i="8"/>
  <c r="AB40" i="8"/>
  <c r="AC40" i="8"/>
  <c r="B41" i="8"/>
  <c r="C41" i="8"/>
  <c r="D41" i="8"/>
  <c r="E41" i="8"/>
  <c r="F41" i="8"/>
  <c r="G41" i="8"/>
  <c r="H41" i="8"/>
  <c r="I41" i="8"/>
  <c r="J41" i="8"/>
  <c r="K41" i="8"/>
  <c r="L41" i="8"/>
  <c r="O41" i="8"/>
  <c r="P41" i="8"/>
  <c r="Q41" i="8"/>
  <c r="R41" i="8"/>
  <c r="T41" i="8"/>
  <c r="U41" i="8"/>
  <c r="V41" i="8"/>
  <c r="W41" i="8"/>
  <c r="X41" i="8"/>
  <c r="Y41" i="8"/>
  <c r="Z41" i="8"/>
  <c r="AB41" i="8"/>
  <c r="AC41" i="8"/>
  <c r="B42" i="8"/>
  <c r="C42" i="8"/>
  <c r="D42" i="8"/>
  <c r="E42" i="8"/>
  <c r="F42" i="8"/>
  <c r="G42" i="8"/>
  <c r="H42" i="8"/>
  <c r="I42" i="8"/>
  <c r="J42" i="8"/>
  <c r="K42" i="8"/>
  <c r="L42" i="8"/>
  <c r="O42" i="8"/>
  <c r="P42" i="8"/>
  <c r="Q42" i="8"/>
  <c r="R42" i="8"/>
  <c r="T42" i="8"/>
  <c r="U42" i="8"/>
  <c r="V42" i="8"/>
  <c r="W42" i="8"/>
  <c r="X42" i="8"/>
  <c r="Y42" i="8"/>
  <c r="Z42" i="8"/>
  <c r="AB42" i="8"/>
  <c r="AC42" i="8"/>
  <c r="B43" i="8"/>
  <c r="C43" i="8"/>
  <c r="D43" i="8"/>
  <c r="E43" i="8"/>
  <c r="F43" i="8"/>
  <c r="G43" i="8"/>
  <c r="H43" i="8"/>
  <c r="I43" i="8"/>
  <c r="J43" i="8"/>
  <c r="K43" i="8"/>
  <c r="L43" i="8"/>
  <c r="O43" i="8"/>
  <c r="P43" i="8"/>
  <c r="Q43" i="8"/>
  <c r="R43" i="8"/>
  <c r="T43" i="8"/>
  <c r="U43" i="8"/>
  <c r="V43" i="8"/>
  <c r="W43" i="8"/>
  <c r="X43" i="8"/>
  <c r="Y43" i="8"/>
  <c r="Z43" i="8"/>
  <c r="AB43" i="8"/>
  <c r="AC43" i="8"/>
  <c r="B44" i="8"/>
  <c r="C44" i="8"/>
  <c r="D44" i="8"/>
  <c r="E44" i="8"/>
  <c r="F44" i="8"/>
  <c r="G44" i="8"/>
  <c r="H44" i="8"/>
  <c r="I44" i="8"/>
  <c r="J44" i="8"/>
  <c r="K44" i="8"/>
  <c r="L44" i="8"/>
  <c r="O44" i="8"/>
  <c r="P44" i="8"/>
  <c r="Q44" i="8"/>
  <c r="R44" i="8"/>
  <c r="T44" i="8"/>
  <c r="U44" i="8"/>
  <c r="V44" i="8"/>
  <c r="W44" i="8"/>
  <c r="X44" i="8"/>
  <c r="Y44" i="8"/>
  <c r="Z44" i="8"/>
  <c r="AB44" i="8"/>
  <c r="AC44" i="8"/>
  <c r="B45" i="8"/>
  <c r="C45" i="8"/>
  <c r="D45" i="8"/>
  <c r="E45" i="8"/>
  <c r="F45" i="8"/>
  <c r="G45" i="8"/>
  <c r="H45" i="8"/>
  <c r="I45" i="8"/>
  <c r="J45" i="8"/>
  <c r="K45" i="8"/>
  <c r="L45" i="8"/>
  <c r="O45" i="8"/>
  <c r="P45" i="8"/>
  <c r="Q45" i="8"/>
  <c r="R45" i="8"/>
  <c r="T45" i="8"/>
  <c r="U45" i="8"/>
  <c r="V45" i="8"/>
  <c r="W45" i="8"/>
  <c r="X45" i="8"/>
  <c r="Y45" i="8"/>
  <c r="Z45" i="8"/>
  <c r="AB45" i="8"/>
  <c r="AC45" i="8"/>
  <c r="B46" i="8"/>
  <c r="C46" i="8"/>
  <c r="D46" i="8"/>
  <c r="E46" i="8"/>
  <c r="F46" i="8"/>
  <c r="G46" i="8"/>
  <c r="H46" i="8"/>
  <c r="I46" i="8"/>
  <c r="J46" i="8"/>
  <c r="K46" i="8"/>
  <c r="L46" i="8"/>
  <c r="O46" i="8"/>
  <c r="P46" i="8"/>
  <c r="Q46" i="8"/>
  <c r="R46" i="8"/>
  <c r="T46" i="8"/>
  <c r="U46" i="8"/>
  <c r="V46" i="8"/>
  <c r="W46" i="8"/>
  <c r="X46" i="8"/>
  <c r="Y46" i="8"/>
  <c r="Z46" i="8"/>
  <c r="AB46" i="8"/>
  <c r="AC46" i="8"/>
  <c r="B47" i="8"/>
  <c r="C47" i="8"/>
  <c r="D47" i="8"/>
  <c r="E47" i="8"/>
  <c r="F47" i="8"/>
  <c r="G47" i="8"/>
  <c r="H47" i="8"/>
  <c r="I47" i="8"/>
  <c r="J47" i="8"/>
  <c r="K47" i="8"/>
  <c r="L47" i="8"/>
  <c r="O47" i="8"/>
  <c r="P47" i="8"/>
  <c r="Q47" i="8"/>
  <c r="R47" i="8"/>
  <c r="T47" i="8"/>
  <c r="U47" i="8"/>
  <c r="V47" i="8"/>
  <c r="W47" i="8"/>
  <c r="X47" i="8"/>
  <c r="Y47" i="8"/>
  <c r="Z47" i="8"/>
  <c r="AB47" i="8"/>
  <c r="AC47" i="8"/>
  <c r="B48" i="8"/>
  <c r="C48" i="8"/>
  <c r="D48" i="8"/>
  <c r="E48" i="8"/>
  <c r="F48" i="8"/>
  <c r="G48" i="8"/>
  <c r="H48" i="8"/>
  <c r="I48" i="8"/>
  <c r="J48" i="8"/>
  <c r="K48" i="8"/>
  <c r="L48" i="8"/>
  <c r="O48" i="8"/>
  <c r="P48" i="8"/>
  <c r="Q48" i="8"/>
  <c r="R48" i="8"/>
  <c r="T48" i="8"/>
  <c r="U48" i="8"/>
  <c r="V48" i="8"/>
  <c r="W48" i="8"/>
  <c r="X48" i="8"/>
  <c r="Y48" i="8"/>
  <c r="Z48" i="8"/>
  <c r="AB48" i="8"/>
  <c r="AC48" i="8"/>
  <c r="B49" i="8"/>
  <c r="C49" i="8"/>
  <c r="D49" i="8"/>
  <c r="E49" i="8"/>
  <c r="F49" i="8"/>
  <c r="G49" i="8"/>
  <c r="H49" i="8"/>
  <c r="I49" i="8"/>
  <c r="J49" i="8"/>
  <c r="K49" i="8"/>
  <c r="L49" i="8"/>
  <c r="O49" i="8"/>
  <c r="P49" i="8"/>
  <c r="Q49" i="8"/>
  <c r="R49" i="8"/>
  <c r="T49" i="8"/>
  <c r="U49" i="8"/>
  <c r="V49" i="8"/>
  <c r="W49" i="8"/>
  <c r="X49" i="8"/>
  <c r="Y49" i="8"/>
  <c r="Z49" i="8"/>
  <c r="AB49" i="8"/>
  <c r="AC49" i="8"/>
  <c r="B56" i="8"/>
  <c r="C56" i="8"/>
  <c r="D56" i="8"/>
  <c r="E56" i="8"/>
  <c r="F56" i="8"/>
  <c r="G56" i="8"/>
  <c r="H56" i="8"/>
  <c r="I56" i="8"/>
  <c r="J56" i="8"/>
  <c r="K56" i="8"/>
  <c r="L56" i="8"/>
  <c r="O56" i="8"/>
  <c r="P56" i="8"/>
  <c r="Q56" i="8"/>
  <c r="R56" i="8"/>
  <c r="T56" i="8"/>
  <c r="U56" i="8"/>
  <c r="V56" i="8"/>
  <c r="W56" i="8"/>
  <c r="X56" i="8"/>
  <c r="Y56" i="8"/>
  <c r="Z56" i="8"/>
  <c r="AB56" i="8"/>
  <c r="AC56" i="8"/>
  <c r="B57" i="8"/>
  <c r="C57" i="8"/>
  <c r="D57" i="8"/>
  <c r="E57" i="8"/>
  <c r="F57" i="8"/>
  <c r="G57" i="8"/>
  <c r="H57" i="8"/>
  <c r="I57" i="8"/>
  <c r="J57" i="8"/>
  <c r="K57" i="8"/>
  <c r="L57" i="8"/>
  <c r="O57" i="8"/>
  <c r="P57" i="8"/>
  <c r="Q57" i="8"/>
  <c r="R57" i="8"/>
  <c r="T57" i="8"/>
  <c r="U57" i="8"/>
  <c r="V57" i="8"/>
  <c r="W57" i="8"/>
  <c r="X57" i="8"/>
  <c r="Y57" i="8"/>
  <c r="Z57" i="8"/>
  <c r="AB57" i="8"/>
  <c r="AC57" i="8"/>
  <c r="B58" i="8"/>
  <c r="C58" i="8"/>
  <c r="D58" i="8"/>
  <c r="E58" i="8"/>
  <c r="F58" i="8"/>
  <c r="G58" i="8"/>
  <c r="H58" i="8"/>
  <c r="I58" i="8"/>
  <c r="J58" i="8"/>
  <c r="K58" i="8"/>
  <c r="L58" i="8"/>
  <c r="O58" i="8"/>
  <c r="P58" i="8"/>
  <c r="Q58" i="8"/>
  <c r="R58" i="8"/>
  <c r="T58" i="8"/>
  <c r="U58" i="8"/>
  <c r="V58" i="8"/>
  <c r="W58" i="8"/>
  <c r="X58" i="8"/>
  <c r="Y58" i="8"/>
  <c r="Z58" i="8"/>
  <c r="AB58" i="8"/>
  <c r="AC58" i="8"/>
  <c r="B59" i="8"/>
  <c r="C59" i="8"/>
  <c r="D59" i="8"/>
  <c r="E59" i="8"/>
  <c r="F59" i="8"/>
  <c r="G59" i="8"/>
  <c r="H59" i="8"/>
  <c r="I59" i="8"/>
  <c r="J59" i="8"/>
  <c r="K59" i="8"/>
  <c r="L59" i="8"/>
  <c r="O59" i="8"/>
  <c r="P59" i="8"/>
  <c r="Q59" i="8"/>
  <c r="R59" i="8"/>
  <c r="T59" i="8"/>
  <c r="U59" i="8"/>
  <c r="V59" i="8"/>
  <c r="W59" i="8"/>
  <c r="X59" i="8"/>
  <c r="Y59" i="8"/>
  <c r="Z59" i="8"/>
  <c r="AB59" i="8"/>
  <c r="AC59" i="8"/>
  <c r="B60" i="8"/>
  <c r="C60" i="8"/>
  <c r="D60" i="8"/>
  <c r="E60" i="8"/>
  <c r="F60" i="8"/>
  <c r="G60" i="8"/>
  <c r="H60" i="8"/>
  <c r="I60" i="8"/>
  <c r="J60" i="8"/>
  <c r="K60" i="8"/>
  <c r="L60" i="8"/>
  <c r="O60" i="8"/>
  <c r="P60" i="8"/>
  <c r="Q60" i="8"/>
  <c r="R60" i="8"/>
  <c r="T60" i="8"/>
  <c r="U60" i="8"/>
  <c r="V60" i="8"/>
  <c r="W60" i="8"/>
  <c r="X60" i="8"/>
  <c r="Y60" i="8"/>
  <c r="Z60" i="8"/>
  <c r="AB60" i="8"/>
  <c r="AC60" i="8"/>
  <c r="B61" i="8"/>
  <c r="C61" i="8"/>
  <c r="D61" i="8"/>
  <c r="E61" i="8"/>
  <c r="F61" i="8"/>
  <c r="G61" i="8"/>
  <c r="H61" i="8"/>
  <c r="I61" i="8"/>
  <c r="J61" i="8"/>
  <c r="K61" i="8"/>
  <c r="L61" i="8"/>
  <c r="O61" i="8"/>
  <c r="P61" i="8"/>
  <c r="Q61" i="8"/>
  <c r="R61" i="8"/>
  <c r="T61" i="8"/>
  <c r="U61" i="8"/>
  <c r="V61" i="8"/>
  <c r="W61" i="8"/>
  <c r="X61" i="8"/>
  <c r="Y61" i="8"/>
  <c r="Z61" i="8"/>
  <c r="AB61" i="8"/>
  <c r="AC61" i="8"/>
  <c r="B62" i="8"/>
  <c r="C62" i="8"/>
  <c r="D62" i="8"/>
  <c r="E62" i="8"/>
  <c r="F62" i="8"/>
  <c r="G62" i="8"/>
  <c r="H62" i="8"/>
  <c r="I62" i="8"/>
  <c r="J62" i="8"/>
  <c r="K62" i="8"/>
  <c r="L62" i="8"/>
  <c r="O62" i="8"/>
  <c r="P62" i="8"/>
  <c r="Q62" i="8"/>
  <c r="R62" i="8"/>
  <c r="T62" i="8"/>
  <c r="U62" i="8"/>
  <c r="V62" i="8"/>
  <c r="W62" i="8"/>
  <c r="X62" i="8"/>
  <c r="Y62" i="8"/>
  <c r="Z62" i="8"/>
  <c r="AB62" i="8"/>
  <c r="AC62" i="8"/>
  <c r="B63" i="8"/>
  <c r="C63" i="8"/>
  <c r="D63" i="8"/>
  <c r="E63" i="8"/>
  <c r="F63" i="8"/>
  <c r="G63" i="8"/>
  <c r="H63" i="8"/>
  <c r="I63" i="8"/>
  <c r="J63" i="8"/>
  <c r="K63" i="8"/>
  <c r="L63" i="8"/>
  <c r="O63" i="8"/>
  <c r="P63" i="8"/>
  <c r="Q63" i="8"/>
  <c r="R63" i="8"/>
  <c r="T63" i="8"/>
  <c r="U63" i="8"/>
  <c r="V63" i="8"/>
  <c r="W63" i="8"/>
  <c r="X63" i="8"/>
  <c r="Y63" i="8"/>
  <c r="Z63" i="8"/>
  <c r="AB63" i="8"/>
  <c r="AC63" i="8"/>
  <c r="B64" i="8"/>
  <c r="C64" i="8"/>
  <c r="D64" i="8"/>
  <c r="E64" i="8"/>
  <c r="F64" i="8"/>
  <c r="G64" i="8"/>
  <c r="H64" i="8"/>
  <c r="I64" i="8"/>
  <c r="J64" i="8"/>
  <c r="K64" i="8"/>
  <c r="L64" i="8"/>
  <c r="O64" i="8"/>
  <c r="P64" i="8"/>
  <c r="Q64" i="8"/>
  <c r="R64" i="8"/>
  <c r="T64" i="8"/>
  <c r="U64" i="8"/>
  <c r="V64" i="8"/>
  <c r="W64" i="8"/>
  <c r="X64" i="8"/>
  <c r="Y64" i="8"/>
  <c r="Z64" i="8"/>
  <c r="AB64" i="8"/>
  <c r="AC64" i="8"/>
  <c r="B65" i="8"/>
  <c r="C65" i="8"/>
  <c r="D65" i="8"/>
  <c r="E65" i="8"/>
  <c r="F65" i="8"/>
  <c r="G65" i="8"/>
  <c r="H65" i="8"/>
  <c r="I65" i="8"/>
  <c r="J65" i="8"/>
  <c r="K65" i="8"/>
  <c r="L65" i="8"/>
  <c r="O65" i="8"/>
  <c r="P65" i="8"/>
  <c r="Q65" i="8"/>
  <c r="R65" i="8"/>
  <c r="T65" i="8"/>
  <c r="U65" i="8"/>
  <c r="V65" i="8"/>
  <c r="W65" i="8"/>
  <c r="X65" i="8"/>
  <c r="Y65" i="8"/>
  <c r="Z65" i="8"/>
  <c r="AB65" i="8"/>
  <c r="AC65" i="8"/>
  <c r="AC13" i="8"/>
  <c r="AB13" i="8"/>
  <c r="X13" i="8"/>
  <c r="W13" i="8"/>
  <c r="V13" i="8"/>
  <c r="T13" i="8"/>
  <c r="R13" i="8"/>
  <c r="P13" i="8"/>
  <c r="O13" i="8"/>
  <c r="I13" i="8"/>
  <c r="J13" i="8"/>
  <c r="K13" i="8"/>
  <c r="H13" i="8"/>
  <c r="G13" i="8"/>
  <c r="Z13" i="8"/>
  <c r="Y13" i="8"/>
  <c r="U13" i="8"/>
  <c r="L13" i="8"/>
  <c r="Q13" i="8"/>
  <c r="D13" i="8"/>
  <c r="F13" i="8"/>
  <c r="C3" i="8"/>
  <c r="C4" i="8"/>
  <c r="C5" i="8"/>
  <c r="C6" i="8"/>
  <c r="C7" i="8"/>
  <c r="C2" i="8"/>
  <c r="AE11" i="6"/>
  <c r="AE12" i="6"/>
  <c r="AE13" i="6"/>
  <c r="AE14" i="6"/>
  <c r="AE15" i="6"/>
  <c r="AE16" i="6"/>
  <c r="AE17" i="6"/>
  <c r="AE18" i="6"/>
  <c r="AE19" i="6"/>
  <c r="AE20" i="6"/>
  <c r="AE21" i="6"/>
  <c r="AE22" i="6"/>
  <c r="AE23" i="6"/>
  <c r="AE24" i="6"/>
  <c r="AE25" i="6"/>
  <c r="AE26" i="6"/>
  <c r="AE27" i="6"/>
  <c r="AE28" i="6"/>
  <c r="AE29" i="6"/>
  <c r="AE30" i="6"/>
  <c r="AE31" i="6"/>
  <c r="AE32" i="6"/>
  <c r="AE33" i="6"/>
  <c r="AE34" i="6"/>
  <c r="AM34" i="6"/>
  <c r="AE35" i="6"/>
  <c r="AE36" i="6"/>
  <c r="AE37" i="6"/>
  <c r="AE38" i="6"/>
  <c r="AE39" i="6"/>
  <c r="AE10" i="6"/>
  <c r="AG33" i="6" l="1"/>
  <c r="AV33" i="6"/>
  <c r="AS33" i="6"/>
  <c r="AW33" i="6"/>
  <c r="AT33" i="6"/>
  <c r="AL29" i="6"/>
  <c r="AW29" i="6"/>
  <c r="AS29" i="6"/>
  <c r="AT29" i="6"/>
  <c r="AV29" i="6"/>
  <c r="AK28" i="6"/>
  <c r="AS28" i="6"/>
  <c r="AT28" i="6"/>
  <c r="AV28" i="6"/>
  <c r="AW28" i="6"/>
  <c r="AF27" i="6"/>
  <c r="AT27" i="6"/>
  <c r="AV27" i="6"/>
  <c r="AW27" i="6"/>
  <c r="AS27" i="6"/>
  <c r="AF19" i="6"/>
  <c r="AT19" i="6"/>
  <c r="AS19" i="6"/>
  <c r="AV19" i="6"/>
  <c r="AW19" i="6"/>
  <c r="AG25" i="6"/>
  <c r="AW25" i="6"/>
  <c r="AS25" i="6"/>
  <c r="AV25" i="6"/>
  <c r="AT25" i="6"/>
  <c r="AF36" i="6"/>
  <c r="AS36" i="6"/>
  <c r="AT36" i="6"/>
  <c r="AV36" i="6"/>
  <c r="AW36" i="6"/>
  <c r="AL21" i="6"/>
  <c r="AS21" i="6"/>
  <c r="AT21" i="6"/>
  <c r="AV21" i="6"/>
  <c r="AW21" i="6"/>
  <c r="AF35" i="6"/>
  <c r="AT35" i="6"/>
  <c r="AS35" i="6"/>
  <c r="AW35" i="6"/>
  <c r="AV35" i="6"/>
  <c r="AF20" i="6"/>
  <c r="AS20" i="6"/>
  <c r="AT20" i="6"/>
  <c r="AV20" i="6"/>
  <c r="AW20" i="6"/>
  <c r="AF34" i="6"/>
  <c r="AV34" i="6"/>
  <c r="AW34" i="6"/>
  <c r="AS34" i="6"/>
  <c r="AT34" i="6"/>
  <c r="AF26" i="6"/>
  <c r="AV26" i="6"/>
  <c r="AW26" i="6"/>
  <c r="AS26" i="6"/>
  <c r="AT26" i="6"/>
  <c r="AF18" i="6"/>
  <c r="AV18" i="6"/>
  <c r="AW18" i="6"/>
  <c r="AS18" i="6"/>
  <c r="AT18" i="6"/>
  <c r="AI16" i="6"/>
  <c r="AS16" i="6"/>
  <c r="AT16" i="6"/>
  <c r="AV16" i="6"/>
  <c r="AW16" i="6"/>
  <c r="AK38" i="6"/>
  <c r="AV38" i="6"/>
  <c r="AW38" i="6"/>
  <c r="AS38" i="6"/>
  <c r="AT38" i="6"/>
  <c r="AI31" i="6"/>
  <c r="AT31" i="6"/>
  <c r="AW31" i="6"/>
  <c r="AV31" i="6"/>
  <c r="AS31" i="6"/>
  <c r="AI23" i="6"/>
  <c r="AT23" i="6"/>
  <c r="AW23" i="6"/>
  <c r="AV23" i="6"/>
  <c r="AS23" i="6"/>
  <c r="AI15" i="6"/>
  <c r="AT15" i="6"/>
  <c r="AW15" i="6"/>
  <c r="AV15" i="6"/>
  <c r="AS15" i="6"/>
  <c r="AG17" i="6"/>
  <c r="AW17" i="6"/>
  <c r="AS17" i="6"/>
  <c r="AV17" i="6"/>
  <c r="AT17" i="6"/>
  <c r="AJ39" i="6"/>
  <c r="AT39" i="6"/>
  <c r="AW39" i="6"/>
  <c r="AV39" i="6"/>
  <c r="AS39" i="6"/>
  <c r="AI32" i="6"/>
  <c r="AS32" i="6"/>
  <c r="AT32" i="6"/>
  <c r="AV32" i="6"/>
  <c r="AW32" i="6"/>
  <c r="AI24" i="6"/>
  <c r="AS24" i="6"/>
  <c r="AT24" i="6"/>
  <c r="AV24" i="6"/>
  <c r="AW24" i="6"/>
  <c r="AL37" i="6"/>
  <c r="AS37" i="6"/>
  <c r="AV37" i="6"/>
  <c r="AT37" i="6"/>
  <c r="AW37" i="6"/>
  <c r="AK30" i="6"/>
  <c r="AV30" i="6"/>
  <c r="AW30" i="6"/>
  <c r="AS30" i="6"/>
  <c r="AT30" i="6"/>
  <c r="AK22" i="6"/>
  <c r="AV22" i="6"/>
  <c r="AW22" i="6"/>
  <c r="AS22" i="6"/>
  <c r="AT22" i="6"/>
  <c r="AJ14" i="6"/>
  <c r="AT14" i="6"/>
  <c r="AS14" i="6"/>
  <c r="AV14" i="6"/>
  <c r="AW14" i="6"/>
  <c r="AF13" i="6"/>
  <c r="AT13" i="6"/>
  <c r="AS13" i="6"/>
  <c r="AV13" i="6"/>
  <c r="AW13" i="6"/>
  <c r="AF12" i="6"/>
  <c r="AT12" i="6"/>
  <c r="AW12" i="6"/>
  <c r="AV12" i="6"/>
  <c r="AS12" i="6"/>
  <c r="AT10" i="6"/>
  <c r="AS10" i="6"/>
  <c r="AF11" i="6"/>
  <c r="AV11" i="6"/>
  <c r="AS11" i="6"/>
  <c r="AT11" i="6"/>
  <c r="AW11" i="6"/>
  <c r="AV10" i="6"/>
  <c r="AW10" i="6"/>
  <c r="AU10" i="6"/>
  <c r="AF10" i="6"/>
  <c r="AM36" i="6"/>
  <c r="AH23" i="6"/>
  <c r="AP16" i="6"/>
  <c r="AI13" i="6"/>
  <c r="AF25" i="6"/>
  <c r="AU28" i="6"/>
  <c r="AO16" i="6"/>
  <c r="AQ12" i="6"/>
  <c r="AM20" i="6"/>
  <c r="AI37" i="6"/>
  <c r="AP14" i="6"/>
  <c r="AP39" i="6"/>
  <c r="AJ37" i="6"/>
  <c r="AF29" i="6"/>
  <c r="AO24" i="6"/>
  <c r="AN20" i="6"/>
  <c r="AQ14" i="6"/>
  <c r="AR29" i="6"/>
  <c r="AU37" i="6"/>
  <c r="AQ29" i="6"/>
  <c r="AU19" i="6"/>
  <c r="AL16" i="6"/>
  <c r="AR13" i="6"/>
  <c r="AP12" i="6"/>
  <c r="AU32" i="6"/>
  <c r="AO29" i="6"/>
  <c r="AQ13" i="6"/>
  <c r="AJ12" i="6"/>
  <c r="AR37" i="6"/>
  <c r="AL36" i="6"/>
  <c r="AN29" i="6"/>
  <c r="AM21" i="6"/>
  <c r="AM18" i="6"/>
  <c r="AO13" i="6"/>
  <c r="AM29" i="6"/>
  <c r="AU14" i="6"/>
  <c r="AU11" i="6"/>
  <c r="AN37" i="6"/>
  <c r="AK37" i="6"/>
  <c r="AU35" i="6"/>
  <c r="AM31" i="6"/>
  <c r="AI29" i="6"/>
  <c r="AU20" i="6"/>
  <c r="AH13" i="6"/>
  <c r="AQ22" i="6"/>
  <c r="AH14" i="6"/>
  <c r="AN30" i="6"/>
  <c r="AO28" i="6"/>
  <c r="AG37" i="6"/>
  <c r="AK32" i="6"/>
  <c r="AM28" i="6"/>
  <c r="AM27" i="6"/>
  <c r="AF14" i="6"/>
  <c r="AQ28" i="6"/>
  <c r="AO39" i="6"/>
  <c r="AQ37" i="6"/>
  <c r="AH37" i="6"/>
  <c r="AL32" i="6"/>
  <c r="AQ27" i="6"/>
  <c r="AH39" i="6"/>
  <c r="AP37" i="6"/>
  <c r="AJ30" i="6"/>
  <c r="AG39" i="6"/>
  <c r="AO37" i="6"/>
  <c r="AF37" i="6"/>
  <c r="AG32" i="6"/>
  <c r="AH30" i="6"/>
  <c r="AH29" i="6"/>
  <c r="AJ28" i="6"/>
  <c r="AL27" i="6"/>
  <c r="AN21" i="6"/>
  <c r="AH16" i="6"/>
  <c r="AF16" i="6"/>
  <c r="AI28" i="6"/>
  <c r="AK27" i="6"/>
  <c r="AP23" i="6"/>
  <c r="AM37" i="6"/>
  <c r="AU36" i="6"/>
  <c r="AO31" i="6"/>
  <c r="AG28" i="6"/>
  <c r="AI27" i="6"/>
  <c r="AO23" i="6"/>
  <c r="AN14" i="6"/>
  <c r="AM15" i="6"/>
  <c r="AM14" i="6"/>
  <c r="AG31" i="6"/>
  <c r="AR28" i="6"/>
  <c r="AU27" i="6"/>
  <c r="AG23" i="6"/>
  <c r="AH15" i="6"/>
  <c r="AL14" i="6"/>
  <c r="AI14" i="6"/>
  <c r="AQ38" i="6"/>
  <c r="AI39" i="6"/>
  <c r="AN38" i="6"/>
  <c r="AK36" i="6"/>
  <c r="AU34" i="6"/>
  <c r="AH32" i="6"/>
  <c r="AH31" i="6"/>
  <c r="AI30" i="6"/>
  <c r="AP29" i="6"/>
  <c r="AG29" i="6"/>
  <c r="AP28" i="6"/>
  <c r="AH28" i="6"/>
  <c r="AN25" i="6"/>
  <c r="AN24" i="6"/>
  <c r="AP22" i="6"/>
  <c r="AU21" i="6"/>
  <c r="AK21" i="6"/>
  <c r="AL20" i="6"/>
  <c r="AU18" i="6"/>
  <c r="AU16" i="6"/>
  <c r="AG16" i="6"/>
  <c r="AG15" i="6"/>
  <c r="AO14" i="6"/>
  <c r="AG14" i="6"/>
  <c r="AP13" i="6"/>
  <c r="AG13" i="6"/>
  <c r="AM12" i="6"/>
  <c r="AJ36" i="6"/>
  <c r="AM24" i="6"/>
  <c r="AN22" i="6"/>
  <c r="AJ21" i="6"/>
  <c r="AK20" i="6"/>
  <c r="AL12" i="6"/>
  <c r="AJ38" i="6"/>
  <c r="AQ36" i="6"/>
  <c r="AI36" i="6"/>
  <c r="AQ35" i="6"/>
  <c r="AP32" i="6"/>
  <c r="AF32" i="6"/>
  <c r="AF30" i="6"/>
  <c r="AN28" i="6"/>
  <c r="AF28" i="6"/>
  <c r="AL24" i="6"/>
  <c r="AM22" i="6"/>
  <c r="AR21" i="6"/>
  <c r="AI21" i="6"/>
  <c r="AR20" i="6"/>
  <c r="AJ20" i="6"/>
  <c r="AQ19" i="6"/>
  <c r="AM13" i="6"/>
  <c r="AU12" i="6"/>
  <c r="AK12" i="6"/>
  <c r="AQ11" i="6"/>
  <c r="AI38" i="6"/>
  <c r="AP36" i="6"/>
  <c r="AU33" i="6"/>
  <c r="AH21" i="6"/>
  <c r="AU13" i="6"/>
  <c r="AL13" i="6"/>
  <c r="AM11" i="6"/>
  <c r="AH36" i="6"/>
  <c r="AM35" i="6"/>
  <c r="AO32" i="6"/>
  <c r="AR30" i="6"/>
  <c r="AU24" i="6"/>
  <c r="AK24" i="6"/>
  <c r="AJ22" i="6"/>
  <c r="AQ20" i="6"/>
  <c r="AM19" i="6"/>
  <c r="AH38" i="6"/>
  <c r="AO36" i="6"/>
  <c r="AL35" i="6"/>
  <c r="AN33" i="6"/>
  <c r="AN32" i="6"/>
  <c r="AU31" i="6"/>
  <c r="AQ30" i="6"/>
  <c r="AU29" i="6"/>
  <c r="AK29" i="6"/>
  <c r="AL28" i="6"/>
  <c r="AH24" i="6"/>
  <c r="AI22" i="6"/>
  <c r="AP21" i="6"/>
  <c r="AG21" i="6"/>
  <c r="AP20" i="6"/>
  <c r="AH20" i="6"/>
  <c r="AL19" i="6"/>
  <c r="AN17" i="6"/>
  <c r="AN16" i="6"/>
  <c r="AP15" i="6"/>
  <c r="AK14" i="6"/>
  <c r="AK13" i="6"/>
  <c r="AI12" i="6"/>
  <c r="AL11" i="6"/>
  <c r="AP38" i="6"/>
  <c r="AM38" i="6"/>
  <c r="AR36" i="6"/>
  <c r="AQ21" i="6"/>
  <c r="AI20" i="6"/>
  <c r="AU17" i="6"/>
  <c r="AU15" i="6"/>
  <c r="AU38" i="6"/>
  <c r="AG36" i="6"/>
  <c r="AQ39" i="6"/>
  <c r="AR38" i="6"/>
  <c r="AF38" i="6"/>
  <c r="AN36" i="6"/>
  <c r="AK35" i="6"/>
  <c r="AF33" i="6"/>
  <c r="AM32" i="6"/>
  <c r="AP31" i="6"/>
  <c r="AP30" i="6"/>
  <c r="AJ29" i="6"/>
  <c r="AU26" i="6"/>
  <c r="AG24" i="6"/>
  <c r="AU22" i="6"/>
  <c r="AH22" i="6"/>
  <c r="AO21" i="6"/>
  <c r="AF21" i="6"/>
  <c r="AO20" i="6"/>
  <c r="AG20" i="6"/>
  <c r="AK19" i="6"/>
  <c r="AM17" i="6"/>
  <c r="AM16" i="6"/>
  <c r="AO15" i="6"/>
  <c r="AR14" i="6"/>
  <c r="AJ13" i="6"/>
  <c r="AR12" i="6"/>
  <c r="AH12" i="6"/>
  <c r="AK11" i="6"/>
  <c r="AI35" i="6"/>
  <c r="AM26" i="6"/>
  <c r="AP24" i="6"/>
  <c r="AF24" i="6"/>
  <c r="AR22" i="6"/>
  <c r="AF22" i="6"/>
  <c r="AI19" i="6"/>
  <c r="AF17" i="6"/>
  <c r="AL26" i="6"/>
  <c r="AU25" i="6"/>
  <c r="AL18" i="6"/>
  <c r="AN39" i="6"/>
  <c r="AF39" i="6"/>
  <c r="AO38" i="6"/>
  <c r="AG38" i="6"/>
  <c r="AR35" i="6"/>
  <c r="AJ35" i="6"/>
  <c r="AK34" i="6"/>
  <c r="AL33" i="6"/>
  <c r="AN31" i="6"/>
  <c r="AF31" i="6"/>
  <c r="AO30" i="6"/>
  <c r="AG30" i="6"/>
  <c r="AR27" i="6"/>
  <c r="AJ27" i="6"/>
  <c r="AK26" i="6"/>
  <c r="AL25" i="6"/>
  <c r="AN23" i="6"/>
  <c r="AF23" i="6"/>
  <c r="AO22" i="6"/>
  <c r="AG22" i="6"/>
  <c r="AR19" i="6"/>
  <c r="AJ19" i="6"/>
  <c r="AK18" i="6"/>
  <c r="AL17" i="6"/>
  <c r="AN15" i="6"/>
  <c r="AF15" i="6"/>
  <c r="AR11" i="6"/>
  <c r="AJ11" i="6"/>
  <c r="AL34" i="6"/>
  <c r="AM25" i="6"/>
  <c r="AJ34" i="6"/>
  <c r="AR26" i="6"/>
  <c r="AJ26" i="6"/>
  <c r="AK25" i="6"/>
  <c r="AU23" i="6"/>
  <c r="AM23" i="6"/>
  <c r="AR18" i="6"/>
  <c r="AJ18" i="6"/>
  <c r="AK17" i="6"/>
  <c r="AI11" i="6"/>
  <c r="AH19" i="6"/>
  <c r="AQ18" i="6"/>
  <c r="AI18" i="6"/>
  <c r="AR17" i="6"/>
  <c r="AJ17" i="6"/>
  <c r="AK16" i="6"/>
  <c r="AL15" i="6"/>
  <c r="AN13" i="6"/>
  <c r="AO12" i="6"/>
  <c r="AG12" i="6"/>
  <c r="AP11" i="6"/>
  <c r="AH11" i="6"/>
  <c r="AR34" i="6"/>
  <c r="AP35" i="6"/>
  <c r="AQ34" i="6"/>
  <c r="AJ33" i="6"/>
  <c r="AU30" i="6"/>
  <c r="AM30" i="6"/>
  <c r="AQ26" i="6"/>
  <c r="AP34" i="6"/>
  <c r="AH34" i="6"/>
  <c r="AQ33" i="6"/>
  <c r="AI33" i="6"/>
  <c r="AR32" i="6"/>
  <c r="AJ32" i="6"/>
  <c r="AK31" i="6"/>
  <c r="AL30" i="6"/>
  <c r="AO27" i="6"/>
  <c r="AG27" i="6"/>
  <c r="AP26" i="6"/>
  <c r="AH26" i="6"/>
  <c r="AQ25" i="6"/>
  <c r="AI25" i="6"/>
  <c r="AR24" i="6"/>
  <c r="AJ24" i="6"/>
  <c r="AK23" i="6"/>
  <c r="AL22" i="6"/>
  <c r="AO19" i="6"/>
  <c r="AG19" i="6"/>
  <c r="AP18" i="6"/>
  <c r="AH18" i="6"/>
  <c r="AQ17" i="6"/>
  <c r="AI17" i="6"/>
  <c r="AR16" i="6"/>
  <c r="AJ16" i="6"/>
  <c r="AK15" i="6"/>
  <c r="AN12" i="6"/>
  <c r="AO11" i="6"/>
  <c r="AG11" i="6"/>
  <c r="AM33" i="6"/>
  <c r="AU39" i="6"/>
  <c r="AM39" i="6"/>
  <c r="AK33" i="6"/>
  <c r="AL39" i="6"/>
  <c r="AH35" i="6"/>
  <c r="AI34" i="6"/>
  <c r="AR33" i="6"/>
  <c r="AL31" i="6"/>
  <c r="AP27" i="6"/>
  <c r="AH27" i="6"/>
  <c r="AI26" i="6"/>
  <c r="AR25" i="6"/>
  <c r="AJ25" i="6"/>
  <c r="AL23" i="6"/>
  <c r="AP19" i="6"/>
  <c r="AK39" i="6"/>
  <c r="AL38" i="6"/>
  <c r="AO35" i="6"/>
  <c r="AG35" i="6"/>
  <c r="AR39" i="6"/>
  <c r="AN35" i="6"/>
  <c r="AO34" i="6"/>
  <c r="AG34" i="6"/>
  <c r="AP33" i="6"/>
  <c r="AH33" i="6"/>
  <c r="AQ32" i="6"/>
  <c r="AR31" i="6"/>
  <c r="AJ31" i="6"/>
  <c r="AN27" i="6"/>
  <c r="AO26" i="6"/>
  <c r="AG26" i="6"/>
  <c r="AP25" i="6"/>
  <c r="AH25" i="6"/>
  <c r="AQ24" i="6"/>
  <c r="AR23" i="6"/>
  <c r="AJ23" i="6"/>
  <c r="AN19" i="6"/>
  <c r="AO18" i="6"/>
  <c r="AG18" i="6"/>
  <c r="AP17" i="6"/>
  <c r="AH17" i="6"/>
  <c r="AQ16" i="6"/>
  <c r="AR15" i="6"/>
  <c r="AJ15" i="6"/>
  <c r="AN11" i="6"/>
  <c r="AN34" i="6"/>
  <c r="AO33" i="6"/>
  <c r="AQ31" i="6"/>
  <c r="AN26" i="6"/>
  <c r="AO25" i="6"/>
  <c r="AQ23" i="6"/>
  <c r="AN18" i="6"/>
  <c r="AO17" i="6"/>
  <c r="AQ15" i="6"/>
  <c r="AN10" i="6"/>
  <c r="AN8" i="6" s="1"/>
  <c r="C10" i="7" s="1"/>
  <c r="AG10" i="6"/>
  <c r="AO10" i="6"/>
  <c r="AP10" i="6"/>
  <c r="AQ10" i="6"/>
  <c r="AJ10" i="6"/>
  <c r="AR10" i="6"/>
  <c r="AH10" i="6"/>
  <c r="AI10" i="6"/>
  <c r="AI8" i="6" s="1"/>
  <c r="C5" i="7" s="1"/>
  <c r="AK10" i="6"/>
  <c r="AL10" i="6"/>
  <c r="AM10" i="6"/>
  <c r="AM9" i="6"/>
  <c r="AU9" i="6"/>
  <c r="AN9" i="6"/>
  <c r="AG9" i="6"/>
  <c r="AO9" i="6"/>
  <c r="AR9" i="6"/>
  <c r="AL9" i="6"/>
  <c r="AH9" i="6"/>
  <c r="AP9" i="6"/>
  <c r="AI9" i="6"/>
  <c r="AQ9" i="6"/>
  <c r="AJ9" i="6"/>
  <c r="AK9" i="6"/>
  <c r="AK8" i="6" l="1"/>
  <c r="C7" i="7" s="1"/>
  <c r="G7" i="7" s="1"/>
  <c r="AH8" i="6"/>
  <c r="C4" i="7" s="1"/>
  <c r="G4" i="7" s="1"/>
  <c r="AF8" i="6"/>
  <c r="C2" i="7" s="1"/>
  <c r="G2" i="7" s="1"/>
  <c r="AR8" i="6"/>
  <c r="C14" i="7" s="1"/>
  <c r="G14" i="7" s="1"/>
  <c r="AU8" i="6"/>
  <c r="C17" i="7" s="1"/>
  <c r="AS8" i="6"/>
  <c r="C15" i="7" s="1"/>
  <c r="G15" i="7" s="1"/>
  <c r="AJ8" i="6"/>
  <c r="C6" i="7" s="1"/>
  <c r="G6" i="7" s="1"/>
  <c r="AW8" i="6"/>
  <c r="C19" i="7" s="1"/>
  <c r="G19" i="7" s="1"/>
  <c r="AT8" i="6"/>
  <c r="C16" i="7" s="1"/>
  <c r="G16" i="7" s="1"/>
  <c r="AQ8" i="6"/>
  <c r="C13" i="7" s="1"/>
  <c r="G13" i="7" s="1"/>
  <c r="AV8" i="6"/>
  <c r="C18" i="7" s="1"/>
  <c r="AM8" i="6"/>
  <c r="C9" i="7" s="1"/>
  <c r="AP8" i="6"/>
  <c r="C12" i="7" s="1"/>
  <c r="G12" i="7" s="1"/>
  <c r="AL8" i="6"/>
  <c r="C8" i="7" s="1"/>
  <c r="G8" i="7" s="1"/>
  <c r="AO8" i="6"/>
  <c r="C11" i="7" s="1"/>
  <c r="G11" i="7" s="1"/>
  <c r="AG8" i="6"/>
  <c r="C3" i="7" s="1"/>
  <c r="G5" i="7"/>
  <c r="G10" i="7"/>
  <c r="H19" i="7" l="1"/>
  <c r="H18" i="7"/>
  <c r="G18" i="7"/>
  <c r="H13" i="7"/>
  <c r="H17" i="7"/>
  <c r="G17" i="7"/>
  <c r="H9" i="7"/>
  <c r="G9" i="7"/>
  <c r="G3" i="7"/>
  <c r="H3" i="7"/>
  <c r="H2" i="7"/>
  <c r="H16" i="7"/>
  <c r="H5" i="7"/>
  <c r="H7" i="7"/>
  <c r="H11" i="7"/>
  <c r="H15" i="7"/>
  <c r="H8" i="7"/>
  <c r="H4" i="7"/>
  <c r="H6" i="7"/>
  <c r="H14" i="7"/>
  <c r="H12" i="7"/>
  <c r="H10" i="7"/>
  <c r="G23" i="7" l="1"/>
  <c r="H23" i="7"/>
  <c r="B5" i="6" l="1"/>
</calcChain>
</file>

<file path=xl/sharedStrings.xml><?xml version="1.0" encoding="utf-8"?>
<sst xmlns="http://schemas.openxmlformats.org/spreadsheetml/2006/main" count="442" uniqueCount="262">
  <si>
    <t>実施する</t>
    <rPh sb="0" eb="2">
      <t>ジッシ</t>
    </rPh>
    <phoneticPr fontId="1"/>
  </si>
  <si>
    <t>AC</t>
    <phoneticPr fontId="1"/>
  </si>
  <si>
    <t>全光束値（ルーメン、lm）を測定したい</t>
  </si>
  <si>
    <t>■全光束値（ルーメン、lm）を測定したい</t>
    <rPh sb="1" eb="4">
      <t>ゼンコウソク</t>
    </rPh>
    <rPh sb="4" eb="5">
      <t>チ</t>
    </rPh>
    <rPh sb="15" eb="17">
      <t>ソクテイ</t>
    </rPh>
    <phoneticPr fontId="1"/>
  </si>
  <si>
    <t>■照度（ルクス、lx）を測定したい</t>
    <rPh sb="1" eb="3">
      <t>ショウド</t>
    </rPh>
    <rPh sb="12" eb="14">
      <t>ソクテイ</t>
    </rPh>
    <phoneticPr fontId="1"/>
  </si>
  <si>
    <t>■光度（カンデラ、cd）を測定したい</t>
    <rPh sb="1" eb="3">
      <t>コウド</t>
    </rPh>
    <rPh sb="13" eb="15">
      <t>ソクテイ</t>
    </rPh>
    <phoneticPr fontId="1"/>
  </si>
  <si>
    <t>■消費電力、電流、電圧を測定したい</t>
    <rPh sb="1" eb="5">
      <t>ショウヒデンリョク</t>
    </rPh>
    <rPh sb="6" eb="8">
      <t>デンリュウ</t>
    </rPh>
    <rPh sb="9" eb="11">
      <t>デンアツ</t>
    </rPh>
    <rPh sb="12" eb="14">
      <t>ソクテイ</t>
    </rPh>
    <phoneticPr fontId="1"/>
  </si>
  <si>
    <t>■波長ごとの出力を測定したい</t>
    <rPh sb="1" eb="3">
      <t>ハチョウ</t>
    </rPh>
    <rPh sb="6" eb="8">
      <t>シュツリョク</t>
    </rPh>
    <rPh sb="9" eb="11">
      <t>ソクテイ</t>
    </rPh>
    <phoneticPr fontId="1"/>
  </si>
  <si>
    <t>■色彩情報（色度、色温度、演色評価数）を測定したい</t>
    <rPh sb="1" eb="3">
      <t>シキサイ</t>
    </rPh>
    <rPh sb="3" eb="5">
      <t>ジョウホウ</t>
    </rPh>
    <rPh sb="6" eb="8">
      <t>シキド</t>
    </rPh>
    <rPh sb="9" eb="12">
      <t>イロオンド</t>
    </rPh>
    <rPh sb="13" eb="18">
      <t>エンショクヒョウカスウ</t>
    </rPh>
    <rPh sb="20" eb="22">
      <t>ソクテイ</t>
    </rPh>
    <phoneticPr fontId="1"/>
  </si>
  <si>
    <t>■光フリッカ（ちらつき）を調査したい</t>
    <rPh sb="1" eb="2">
      <t>ヒカリ</t>
    </rPh>
    <rPh sb="13" eb="15">
      <t>チョウサ</t>
    </rPh>
    <phoneticPr fontId="1"/>
  </si>
  <si>
    <t>ご要望</t>
    <rPh sb="1" eb="3">
      <t>ヨウボウ</t>
    </rPh>
    <phoneticPr fontId="1"/>
  </si>
  <si>
    <t>　正面方向のみの測定をしたい</t>
    <rPh sb="1" eb="5">
      <t>ショウメンホウコウ</t>
    </rPh>
    <rPh sb="8" eb="10">
      <t>ソクテイ</t>
    </rPh>
    <phoneticPr fontId="1"/>
  </si>
  <si>
    <t>　光度の角度分布（配光）を測定したい</t>
    <rPh sb="1" eb="3">
      <t>コウド</t>
    </rPh>
    <rPh sb="4" eb="6">
      <t>カクド</t>
    </rPh>
    <rPh sb="6" eb="8">
      <t>ブンプ</t>
    </rPh>
    <rPh sb="9" eb="11">
      <t>ハイコウ</t>
    </rPh>
    <rPh sb="13" eb="15">
      <t>ソクテイ</t>
    </rPh>
    <phoneticPr fontId="1"/>
  </si>
  <si>
    <t>備考、注意点</t>
    <rPh sb="0" eb="2">
      <t>ビコウ</t>
    </rPh>
    <rPh sb="3" eb="6">
      <t>チュウイテン</t>
    </rPh>
    <phoneticPr fontId="1"/>
  </si>
  <si>
    <t>　○分光放射照度（μW/cm2 nm）の測定</t>
    <rPh sb="2" eb="8">
      <t>ブンコウホウシャショウド</t>
    </rPh>
    <rPh sb="20" eb="22">
      <t>ソクテイ</t>
    </rPh>
    <phoneticPr fontId="1"/>
  </si>
  <si>
    <t>　　測定波長範囲→250nmから900nm</t>
    <rPh sb="2" eb="4">
      <t>ソクテイ</t>
    </rPh>
    <rPh sb="4" eb="6">
      <t>ハチョウ</t>
    </rPh>
    <rPh sb="6" eb="8">
      <t>ハンイ</t>
    </rPh>
    <phoneticPr fontId="1"/>
  </si>
  <si>
    <t>　　測定波長範囲→900nmから2500nm</t>
    <rPh sb="2" eb="4">
      <t>ソクテイ</t>
    </rPh>
    <rPh sb="4" eb="6">
      <t>ハチョウ</t>
    </rPh>
    <rPh sb="6" eb="8">
      <t>ハンイ</t>
    </rPh>
    <phoneticPr fontId="1"/>
  </si>
  <si>
    <t>　　測定波長範囲→380nmから780nm</t>
    <rPh sb="2" eb="4">
      <t>ソクテイ</t>
    </rPh>
    <rPh sb="4" eb="6">
      <t>ハチョウ</t>
    </rPh>
    <rPh sb="6" eb="8">
      <t>ハンイ</t>
    </rPh>
    <phoneticPr fontId="1"/>
  </si>
  <si>
    <t>　○分光全放射束（W/nm）の測定</t>
    <rPh sb="2" eb="8">
      <t>ブンコウゼンホウ</t>
    </rPh>
    <rPh sb="15" eb="17">
      <t>ソクテイ</t>
    </rPh>
    <phoneticPr fontId="1"/>
  </si>
  <si>
    <t>TM11511</t>
  </si>
  <si>
    <t>TM11511　全光束測定 配光測定によるもの</t>
    <phoneticPr fontId="1"/>
  </si>
  <si>
    <t>TM11711　分光全放射束測定
TM11721　分光全放射束測定 全光束（積分球内配置光学系）の算出</t>
    <phoneticPr fontId="1"/>
  </si>
  <si>
    <t>TM11111　光度測定</t>
    <phoneticPr fontId="1"/>
  </si>
  <si>
    <t>TM11411　配光測定
TM11412　配光測定 （同一試料の追加）</t>
    <phoneticPr fontId="1"/>
  </si>
  <si>
    <t>TM11811　色彩測定(直射光学系）</t>
    <phoneticPr fontId="1"/>
  </si>
  <si>
    <t>TM11711　分光全放射束測定
TM11731　分光全放射束測定 色彩（積分球内配置光学系）の算出</t>
    <phoneticPr fontId="1"/>
  </si>
  <si>
    <t>TM11211　照度測定</t>
    <phoneticPr fontId="1"/>
  </si>
  <si>
    <t>TM11611　光学時間応答度試験</t>
    <phoneticPr fontId="1"/>
  </si>
  <si>
    <t>TM11911　照明製品の消費電力測定</t>
    <phoneticPr fontId="1"/>
  </si>
  <si>
    <t>TM11311　分光放射照度測定 250nmから900nm</t>
    <phoneticPr fontId="1"/>
  </si>
  <si>
    <t>TM11321　分光放射照度測定 900nmから2500nm</t>
    <phoneticPr fontId="1"/>
  </si>
  <si>
    <t>　積分球を使って時間的な変動を測定する（相対値）</t>
    <rPh sb="1" eb="4">
      <t>セキブンキュウ</t>
    </rPh>
    <rPh sb="5" eb="6">
      <t>ツカ</t>
    </rPh>
    <rPh sb="8" eb="10">
      <t>ジカン</t>
    </rPh>
    <rPh sb="10" eb="11">
      <t>テキ</t>
    </rPh>
    <rPh sb="12" eb="14">
      <t>ヘンドウ</t>
    </rPh>
    <rPh sb="15" eb="17">
      <t>ソクテイ</t>
    </rPh>
    <rPh sb="20" eb="23">
      <t>ソウタイチ</t>
    </rPh>
    <phoneticPr fontId="1"/>
  </si>
  <si>
    <t>TM11A11　全光束の時間変動測定(相対値） 最初の30分
TM11A12　全光束の時間変動測定(相対値） 追加30分毎</t>
    <rPh sb="24" eb="26">
      <t>サイショ</t>
    </rPh>
    <rPh sb="29" eb="30">
      <t>フン</t>
    </rPh>
    <rPh sb="55" eb="57">
      <t>ツイカ</t>
    </rPh>
    <rPh sb="60" eb="61">
      <t>ゴト</t>
    </rPh>
    <phoneticPr fontId="1"/>
  </si>
  <si>
    <t>TM11711　分光全放射束測定</t>
    <phoneticPr fontId="1"/>
  </si>
  <si>
    <t>TM11B11　青色光網膜傷害のリスクグループ評価試験</t>
    <phoneticPr fontId="1"/>
  </si>
  <si>
    <t>-</t>
    <phoneticPr fontId="1"/>
  </si>
  <si>
    <t>No.</t>
    <phoneticPr fontId="1"/>
  </si>
  <si>
    <t>試験品名称
（報告書に記載される名称です）</t>
    <rPh sb="0" eb="2">
      <t>シケン</t>
    </rPh>
    <rPh sb="2" eb="3">
      <t>ヒン</t>
    </rPh>
    <rPh sb="3" eb="5">
      <t>メイショウ</t>
    </rPh>
    <rPh sb="7" eb="10">
      <t>ホウコクショ</t>
    </rPh>
    <rPh sb="11" eb="13">
      <t>キサイ</t>
    </rPh>
    <rPh sb="16" eb="18">
      <t>メイショウ</t>
    </rPh>
    <phoneticPr fontId="1"/>
  </si>
  <si>
    <t>給電方法</t>
    <rPh sb="0" eb="2">
      <t>キュウデン</t>
    </rPh>
    <rPh sb="2" eb="4">
      <t>ホウホウ</t>
    </rPh>
    <phoneticPr fontId="1"/>
  </si>
  <si>
    <t>例</t>
    <rPh sb="0" eb="1">
      <t>レイ</t>
    </rPh>
    <phoneticPr fontId="1"/>
  </si>
  <si>
    <t>周波数</t>
    <rPh sb="0" eb="3">
      <t>シュウハスウ</t>
    </rPh>
    <phoneticPr fontId="1"/>
  </si>
  <si>
    <t>点灯姿勢</t>
    <rPh sb="0" eb="2">
      <t>テントウ</t>
    </rPh>
    <rPh sb="1" eb="2">
      <t>ハイテン</t>
    </rPh>
    <rPh sb="2" eb="4">
      <t>シセイ</t>
    </rPh>
    <phoneticPr fontId="1"/>
  </si>
  <si>
    <t>数値</t>
    <rPh sb="0" eb="2">
      <t>スウチ</t>
    </rPh>
    <phoneticPr fontId="1"/>
  </si>
  <si>
    <t>ABC-001</t>
    <phoneticPr fontId="1"/>
  </si>
  <si>
    <t>積分球を使って測定する
（JIS C 7801の方法）</t>
    <phoneticPr fontId="1"/>
  </si>
  <si>
    <t>配光装置を使って測定する
（JIS C 8105-5の方法）</t>
    <phoneticPr fontId="1"/>
  </si>
  <si>
    <t>光度（カンデラ、cd）を測定したい</t>
  </si>
  <si>
    <t>光度の角度分布（配光）を測定</t>
    <phoneticPr fontId="1"/>
  </si>
  <si>
    <t>断面数</t>
    <rPh sb="0" eb="2">
      <t>ダンメン</t>
    </rPh>
    <rPh sb="2" eb="3">
      <t>スウ</t>
    </rPh>
    <phoneticPr fontId="1"/>
  </si>
  <si>
    <t>光源正面方向
の色彩情報</t>
    <phoneticPr fontId="1"/>
  </si>
  <si>
    <t>全方向の平均的な
色彩情報</t>
    <phoneticPr fontId="1"/>
  </si>
  <si>
    <t>波長ごとの出力を測定したい</t>
  </si>
  <si>
    <t>分光放射照度（μW/cm2 nm）の測定</t>
    <phoneticPr fontId="1"/>
  </si>
  <si>
    <t>250nmから900nm</t>
    <phoneticPr fontId="1"/>
  </si>
  <si>
    <t>900nmから2500nm</t>
    <phoneticPr fontId="1"/>
  </si>
  <si>
    <t>測定距離 cm
(30cm-200cmの範囲で1cm刻み)</t>
    <rPh sb="0" eb="2">
      <t>ソクテイ</t>
    </rPh>
    <rPh sb="2" eb="4">
      <t>キョリ</t>
    </rPh>
    <phoneticPr fontId="1"/>
  </si>
  <si>
    <t>予備点灯時間 分
（0分から60分の範囲で1分刻み）</t>
    <rPh sb="0" eb="2">
      <t>ヨビ</t>
    </rPh>
    <rPh sb="2" eb="4">
      <t>テントウ</t>
    </rPh>
    <rPh sb="4" eb="6">
      <t>ジカン</t>
    </rPh>
    <rPh sb="7" eb="8">
      <t>フン</t>
    </rPh>
    <phoneticPr fontId="1"/>
  </si>
  <si>
    <t>380nmから780nm</t>
    <phoneticPr fontId="1"/>
  </si>
  <si>
    <t>試験名＼試験品名</t>
  </si>
  <si>
    <t>コード</t>
  </si>
  <si>
    <t>合計</t>
  </si>
  <si>
    <t>全光束 配光測定</t>
  </si>
  <si>
    <t>分光全放射束</t>
  </si>
  <si>
    <t>TM11711</t>
  </si>
  <si>
    <t>全光束の算出（積分球内配置光学系）</t>
  </si>
  <si>
    <t>TM11721</t>
  </si>
  <si>
    <t>色彩の算出（積分球内配置光学系）</t>
  </si>
  <si>
    <t>TM11731</t>
  </si>
  <si>
    <t>配光測定</t>
  </si>
  <si>
    <t>TM11411</t>
  </si>
  <si>
    <t>配光測定（2断面目以降）</t>
  </si>
  <si>
    <t>TM11412</t>
  </si>
  <si>
    <t>光度</t>
  </si>
  <si>
    <t>TM11111</t>
  </si>
  <si>
    <t>照度</t>
  </si>
  <si>
    <t>TM11211</t>
  </si>
  <si>
    <t>色彩（直射光学系）</t>
  </si>
  <si>
    <t>TM11811</t>
  </si>
  <si>
    <t>光フリッカ</t>
  </si>
  <si>
    <t>TM11611</t>
  </si>
  <si>
    <t>消費電力測定</t>
  </si>
  <si>
    <t>TM11911</t>
  </si>
  <si>
    <t>分光放射照度(250nmから900nm)</t>
  </si>
  <si>
    <t>TM11311</t>
  </si>
  <si>
    <t>分光放射照度(900nmから2500nm)</t>
  </si>
  <si>
    <t>TM11321</t>
  </si>
  <si>
    <t>TM11A11</t>
  </si>
  <si>
    <t>TM11A12</t>
  </si>
  <si>
    <t>リスクグループ評価</t>
  </si>
  <si>
    <t>TM11B11</t>
  </si>
  <si>
    <t>測定距離</t>
    <rPh sb="0" eb="2">
      <t>ソクテイ</t>
    </rPh>
    <rPh sb="2" eb="4">
      <t>キョリ</t>
    </rPh>
    <phoneticPr fontId="1"/>
  </si>
  <si>
    <t>青色光のリスクについて評価したい</t>
  </si>
  <si>
    <t>電流
or
電圧</t>
    <rPh sb="0" eb="2">
      <t>デンリュウ</t>
    </rPh>
    <rPh sb="6" eb="8">
      <t>デンアツ</t>
    </rPh>
    <phoneticPr fontId="1"/>
  </si>
  <si>
    <t>AC
or
DC</t>
    <phoneticPr fontId="1"/>
  </si>
  <si>
    <t>正面方向のみ
の測定</t>
    <phoneticPr fontId="1"/>
  </si>
  <si>
    <t>色彩情報（色度、色温度、演色評価数）
を測定したい</t>
    <phoneticPr fontId="1"/>
  </si>
  <si>
    <t>光フリッカ（ちらつき）
を調査したい</t>
    <phoneticPr fontId="1"/>
  </si>
  <si>
    <t>消費電力、電流、電圧
を測定したい</t>
    <phoneticPr fontId="1"/>
  </si>
  <si>
    <t>分光全放射束（W/nm）
の測定</t>
    <phoneticPr fontId="1"/>
  </si>
  <si>
    <t>積分球を使って
時間的な変動を
測定する（相対値）</t>
    <phoneticPr fontId="1"/>
  </si>
  <si>
    <t>照度（ルクス、lx）
を測定したい</t>
    <phoneticPr fontId="1"/>
  </si>
  <si>
    <t>積算される試験コード</t>
    <rPh sb="0" eb="2">
      <t>セキサン</t>
    </rPh>
    <rPh sb="5" eb="7">
      <t>シケン</t>
    </rPh>
    <phoneticPr fontId="1"/>
  </si>
  <si>
    <t>そのままの形で照明製品として用いるものを測定する方法です。
ランプ単体やモジュール単体の測定には向きません。
全光束値のみの報告となります。
光度分布（配光）に関するデータは報告内容に含まれません。</t>
    <rPh sb="5" eb="6">
      <t>カタチ</t>
    </rPh>
    <rPh sb="7" eb="9">
      <t>ショウメイ</t>
    </rPh>
    <rPh sb="9" eb="11">
      <t>セイヒン</t>
    </rPh>
    <rPh sb="14" eb="15">
      <t>モチ</t>
    </rPh>
    <rPh sb="20" eb="22">
      <t>ソクテイ</t>
    </rPh>
    <rPh sb="24" eb="26">
      <t>ホウホウ</t>
    </rPh>
    <rPh sb="33" eb="35">
      <t>タンタイ</t>
    </rPh>
    <rPh sb="41" eb="43">
      <t>タンタイ</t>
    </rPh>
    <rPh sb="44" eb="46">
      <t>ソクテイ</t>
    </rPh>
    <rPh sb="48" eb="49">
      <t>ム</t>
    </rPh>
    <rPh sb="55" eb="58">
      <t>ゼンコウソク</t>
    </rPh>
    <rPh sb="58" eb="59">
      <t>チ</t>
    </rPh>
    <rPh sb="62" eb="64">
      <t>ホウコク</t>
    </rPh>
    <rPh sb="71" eb="73">
      <t>コウド</t>
    </rPh>
    <rPh sb="73" eb="75">
      <t>ブンプ</t>
    </rPh>
    <rPh sb="76" eb="78">
      <t>ハイコウ</t>
    </rPh>
    <rPh sb="80" eb="81">
      <t>カン</t>
    </rPh>
    <rPh sb="87" eb="89">
      <t>ホウコク</t>
    </rPh>
    <rPh sb="89" eb="91">
      <t>ナイヨウ</t>
    </rPh>
    <rPh sb="92" eb="93">
      <t>フク</t>
    </rPh>
    <phoneticPr fontId="1"/>
  </si>
  <si>
    <t>概ね、1cd以上の光量から測定が可能です。</t>
    <phoneticPr fontId="1"/>
  </si>
  <si>
    <t>　全方向の平均的な色彩情報を測定したい
　（JIS Z 8724 附属書Cの入射条件dに相当）</t>
    <rPh sb="1" eb="4">
      <t>ゼンホウコウ</t>
    </rPh>
    <rPh sb="5" eb="8">
      <t>ヘイキンテキ</t>
    </rPh>
    <rPh sb="9" eb="11">
      <t>シキサイ</t>
    </rPh>
    <rPh sb="11" eb="13">
      <t>ジョウホウ</t>
    </rPh>
    <rPh sb="14" eb="16">
      <t>ソクテイ</t>
    </rPh>
    <phoneticPr fontId="1"/>
  </si>
  <si>
    <t>　光源正面方向の色彩情報を測定したい
　（JIS Z 8724 附属書Cの入射条件cに相当）</t>
    <rPh sb="1" eb="3">
      <t>コウゲン</t>
    </rPh>
    <rPh sb="3" eb="7">
      <t>ショウメンホウコウ</t>
    </rPh>
    <rPh sb="8" eb="10">
      <t>シキサイ</t>
    </rPh>
    <rPh sb="10" eb="12">
      <t>ジョウホウ</t>
    </rPh>
    <rPh sb="13" eb="15">
      <t>ソクテイ</t>
    </rPh>
    <rPh sb="43" eb="45">
      <t>ソウトウ</t>
    </rPh>
    <phoneticPr fontId="1"/>
  </si>
  <si>
    <t>　積分球を使って測定する
　（JIS C 7801またはJIS C 8152-2の方法に相当）</t>
    <rPh sb="1" eb="4">
      <t>セキブンキュウ</t>
    </rPh>
    <rPh sb="5" eb="6">
      <t>ツカ</t>
    </rPh>
    <rPh sb="8" eb="10">
      <t>ソクテイ</t>
    </rPh>
    <rPh sb="41" eb="43">
      <t>ホウホウ</t>
    </rPh>
    <rPh sb="44" eb="46">
      <t>ソウトウ</t>
    </rPh>
    <phoneticPr fontId="1"/>
  </si>
  <si>
    <t>　配光装置を使って測定する
　（JIS C 8105-5の方法に相当）</t>
    <rPh sb="1" eb="3">
      <t>ハイコウ</t>
    </rPh>
    <rPh sb="3" eb="5">
      <t>ソウチ</t>
    </rPh>
    <rPh sb="6" eb="7">
      <t>ツカ</t>
    </rPh>
    <rPh sb="9" eb="11">
      <t>ソクテイ</t>
    </rPh>
    <rPh sb="29" eb="31">
      <t>ホウホウ</t>
    </rPh>
    <rPh sb="32" eb="34">
      <t>ソウトウ</t>
    </rPh>
    <phoneticPr fontId="1"/>
  </si>
  <si>
    <t>周期的な光出力変動を測定します。
突発的、断続的な光出力変動は測定できません。
PSEの光フリッカの合否判断はいたしません。</t>
    <rPh sb="0" eb="3">
      <t>シュウキテキ</t>
    </rPh>
    <rPh sb="4" eb="5">
      <t>ヒカリ</t>
    </rPh>
    <rPh sb="5" eb="7">
      <t>シュツリョク</t>
    </rPh>
    <rPh sb="7" eb="9">
      <t>ヘンドウ</t>
    </rPh>
    <rPh sb="10" eb="12">
      <t>ソクテイ</t>
    </rPh>
    <rPh sb="17" eb="20">
      <t>トッパツテキ</t>
    </rPh>
    <rPh sb="21" eb="24">
      <t>ダンゾクテキ</t>
    </rPh>
    <rPh sb="25" eb="26">
      <t>ヒカリ</t>
    </rPh>
    <rPh sb="26" eb="28">
      <t>シュツリョク</t>
    </rPh>
    <rPh sb="28" eb="30">
      <t>ヘンドウ</t>
    </rPh>
    <rPh sb="31" eb="33">
      <t>ソクテイ</t>
    </rPh>
    <rPh sb="44" eb="45">
      <t>ヒカリ</t>
    </rPh>
    <rPh sb="50" eb="52">
      <t>ゴウヒ</t>
    </rPh>
    <rPh sb="52" eb="54">
      <t>ハンダン</t>
    </rPh>
    <phoneticPr fontId="1"/>
  </si>
  <si>
    <t>定電圧駆動の場合、電流値および消費電力値を報告します。
定電流駆動の場合、電圧値および消費電力値を報告します。</t>
    <rPh sb="0" eb="3">
      <t>テイデンアツ</t>
    </rPh>
    <rPh sb="3" eb="5">
      <t>クドウ</t>
    </rPh>
    <rPh sb="6" eb="8">
      <t>バアイ</t>
    </rPh>
    <rPh sb="9" eb="12">
      <t>デンリュウチ</t>
    </rPh>
    <rPh sb="15" eb="19">
      <t>ショウヒデ</t>
    </rPh>
    <rPh sb="19" eb="20">
      <t>チ</t>
    </rPh>
    <rPh sb="21" eb="23">
      <t>ホウコク</t>
    </rPh>
    <rPh sb="28" eb="31">
      <t>テイデンリュウ</t>
    </rPh>
    <rPh sb="31" eb="33">
      <t>クドウ</t>
    </rPh>
    <rPh sb="34" eb="36">
      <t>バアイ</t>
    </rPh>
    <rPh sb="37" eb="40">
      <t>デンアツチ</t>
    </rPh>
    <rPh sb="43" eb="47">
      <t>ショウヒデンリョク</t>
    </rPh>
    <rPh sb="47" eb="48">
      <t>チ</t>
    </rPh>
    <rPh sb="49" eb="51">
      <t>ホウコク</t>
    </rPh>
    <phoneticPr fontId="1"/>
  </si>
  <si>
    <r>
      <t xml:space="preserve">■青色光のリスクについて評価したい
</t>
    </r>
    <r>
      <rPr>
        <sz val="11"/>
        <color theme="1"/>
        <rFont val="ＭＳ Ｐゴシック"/>
        <family val="3"/>
        <charset val="128"/>
        <scheme val="minor"/>
      </rPr>
      <t>　JIS C 8105-1附属書JCによる方法に相当</t>
    </r>
    <rPh sb="1" eb="4">
      <t>アオイロコウ</t>
    </rPh>
    <rPh sb="12" eb="14">
      <t>ヒョウカ</t>
    </rPh>
    <rPh sb="39" eb="41">
      <t>ホウホウ</t>
    </rPh>
    <rPh sb="42" eb="44">
      <t>ソウトウ</t>
    </rPh>
    <phoneticPr fontId="1"/>
  </si>
  <si>
    <t>赤色のセルは記入必須です。</t>
    <rPh sb="0" eb="2">
      <t>アカイロ</t>
    </rPh>
    <rPh sb="6" eb="8">
      <t>キニュウ</t>
    </rPh>
    <rPh sb="8" eb="10">
      <t>ヒッス</t>
    </rPh>
    <phoneticPr fontId="1"/>
  </si>
  <si>
    <t>名称があるか</t>
    <rPh sb="0" eb="2">
      <t>メイショウ</t>
    </rPh>
    <phoneticPr fontId="1"/>
  </si>
  <si>
    <t>1.5m</t>
  </si>
  <si>
    <t>中小企業単価</t>
    <rPh sb="0" eb="4">
      <t>チュウショウキギョウ</t>
    </rPh>
    <rPh sb="4" eb="6">
      <t>タンカ</t>
    </rPh>
    <phoneticPr fontId="1"/>
  </si>
  <si>
    <t>一般企業単価</t>
    <rPh sb="0" eb="4">
      <t>イッパンキギョウ</t>
    </rPh>
    <rPh sb="4" eb="6">
      <t>タンカ</t>
    </rPh>
    <phoneticPr fontId="1"/>
  </si>
  <si>
    <t>中小企業小計</t>
    <rPh sb="0" eb="4">
      <t>チュウショウキギョウ</t>
    </rPh>
    <rPh sb="4" eb="6">
      <t>ショウケイ</t>
    </rPh>
    <phoneticPr fontId="1"/>
  </si>
  <si>
    <t>一般企業小計</t>
    <rPh sb="0" eb="4">
      <t>イッパンキギョウ</t>
    </rPh>
    <rPh sb="4" eb="6">
      <t>ショウケイ</t>
    </rPh>
    <phoneticPr fontId="1"/>
  </si>
  <si>
    <t>合計→</t>
    <rPh sb="0" eb="2">
      <t>ゴウケイ</t>
    </rPh>
    <phoneticPr fontId="1"/>
  </si>
  <si>
    <t>試験料金概算</t>
    <rPh sb="0" eb="2">
      <t>シケン</t>
    </rPh>
    <rPh sb="2" eb="4">
      <t>リョウキン</t>
    </rPh>
    <rPh sb="4" eb="6">
      <t>ガイサン</t>
    </rPh>
    <phoneticPr fontId="1"/>
  </si>
  <si>
    <t>御社名</t>
    <rPh sb="0" eb="3">
      <t>オンシャメイ</t>
    </rPh>
    <phoneticPr fontId="1"/>
  </si>
  <si>
    <t>メールアドレス</t>
  </si>
  <si>
    <t>メールアドレス</t>
    <phoneticPr fontId="1"/>
  </si>
  <si>
    <t>ご担当者名</t>
    <rPh sb="1" eb="4">
      <t>タントウシャ</t>
    </rPh>
    <rPh sb="4" eb="5">
      <t>メイ</t>
    </rPh>
    <phoneticPr fontId="1"/>
  </si>
  <si>
    <t>ご利用カード番号</t>
    <rPh sb="1" eb="3">
      <t>リヨウ</t>
    </rPh>
    <rPh sb="6" eb="8">
      <t>バンゴウ</t>
    </rPh>
    <phoneticPr fontId="1"/>
  </si>
  <si>
    <t>お支払い方法</t>
    <rPh sb="1" eb="3">
      <t>シハラ</t>
    </rPh>
    <rPh sb="4" eb="6">
      <t>ホウホウ</t>
    </rPh>
    <phoneticPr fontId="1"/>
  </si>
  <si>
    <t>試験目的</t>
    <rPh sb="0" eb="2">
      <t>シケン</t>
    </rPh>
    <rPh sb="2" eb="4">
      <t>モクテキ</t>
    </rPh>
    <phoneticPr fontId="1"/>
  </si>
  <si>
    <t>試験報告書の
記載方法</t>
    <rPh sb="0" eb="5">
      <t>シケンホウコクショ</t>
    </rPh>
    <rPh sb="7" eb="11">
      <t>キサイホウホウ</t>
    </rPh>
    <phoneticPr fontId="1"/>
  </si>
  <si>
    <t>技術支援事業ご利用約款の内容をご理解いただいた上で、ご承諾いただけましたか？</t>
    <phoneticPr fontId="1"/>
  </si>
  <si>
    <t>お申込み後の試験報告書分割再作成が出来ないこと、および試験実施後の
試験報告書の試験品名変更が出来ないことをご承諾いただけますか？</t>
    <phoneticPr fontId="1"/>
  </si>
  <si>
    <t>お申込み後の試験項目の追加は、新規のお申込み扱いとなるため
納期が遅れることをご承諾いただけますか？</t>
    <phoneticPr fontId="1"/>
  </si>
  <si>
    <t>試験品が自社製品でない場合、
試験品名称は他社製品と特定できる名称をご利用いただけません。
上記をご理解いただいた上で、試験品名称をご記入いただいておりますか？</t>
    <phoneticPr fontId="1"/>
  </si>
  <si>
    <t>基本情報</t>
    <rPh sb="0" eb="4">
      <t>キホンジョウホウ</t>
    </rPh>
    <phoneticPr fontId="1"/>
  </si>
  <si>
    <t>ご回答欄</t>
    <rPh sb="1" eb="3">
      <t>カイトウ</t>
    </rPh>
    <rPh sb="3" eb="4">
      <t>ラン</t>
    </rPh>
    <phoneticPr fontId="1"/>
  </si>
  <si>
    <t>はい</t>
    <phoneticPr fontId="1"/>
  </si>
  <si>
    <t>いいえ</t>
    <phoneticPr fontId="1"/>
  </si>
  <si>
    <t>注意事項</t>
    <rPh sb="0" eb="4">
      <t>チュウイジコウ</t>
    </rPh>
    <phoneticPr fontId="1"/>
  </si>
  <si>
    <t>お客様→都産技研
お持ち込み方法</t>
    <rPh sb="1" eb="2">
      <t>キャク</t>
    </rPh>
    <rPh sb="2" eb="3">
      <t>サマ</t>
    </rPh>
    <rPh sb="4" eb="6">
      <t>トサン</t>
    </rPh>
    <rPh sb="6" eb="8">
      <t>ギケン</t>
    </rPh>
    <rPh sb="10" eb="11">
      <t>モ</t>
    </rPh>
    <rPh sb="12" eb="13">
      <t>コ</t>
    </rPh>
    <rPh sb="14" eb="16">
      <t>ホウホウ</t>
    </rPh>
    <phoneticPr fontId="1"/>
  </si>
  <si>
    <t>都産技研→お客様
返却方法</t>
    <rPh sb="0" eb="2">
      <t>トサン</t>
    </rPh>
    <rPh sb="2" eb="4">
      <t>ギケン</t>
    </rPh>
    <rPh sb="6" eb="8">
      <t>キャクサマ</t>
    </rPh>
    <rPh sb="9" eb="13">
      <t>ヘンキャクホウホウ</t>
    </rPh>
    <phoneticPr fontId="1"/>
  </si>
  <si>
    <t>試験品</t>
    <rPh sb="0" eb="2">
      <t>シケン</t>
    </rPh>
    <rPh sb="2" eb="3">
      <t>ヒン</t>
    </rPh>
    <phoneticPr fontId="1"/>
  </si>
  <si>
    <t>光度測定</t>
    <phoneticPr fontId="1"/>
  </si>
  <si>
    <t>配光</t>
    <phoneticPr fontId="1"/>
  </si>
  <si>
    <t>全光束測定</t>
    <phoneticPr fontId="1"/>
  </si>
  <si>
    <t>光度</t>
    <phoneticPr fontId="1"/>
  </si>
  <si>
    <t>色彩測定</t>
    <phoneticPr fontId="1"/>
  </si>
  <si>
    <t>直射</t>
    <rPh sb="0" eb="2">
      <t>チョクシャ</t>
    </rPh>
    <phoneticPr fontId="1"/>
  </si>
  <si>
    <t>照度測定</t>
    <phoneticPr fontId="1"/>
  </si>
  <si>
    <t>分光分布</t>
    <rPh sb="0" eb="4">
      <t>ブンコウブンプ</t>
    </rPh>
    <phoneticPr fontId="1"/>
  </si>
  <si>
    <t>分光放射照度</t>
    <phoneticPr fontId="1"/>
  </si>
  <si>
    <t>測定
距離m</t>
    <rPh sb="0" eb="2">
      <t>ソクテイ</t>
    </rPh>
    <rPh sb="3" eb="5">
      <t>キョリ</t>
    </rPh>
    <phoneticPr fontId="1"/>
  </si>
  <si>
    <t>光フリ
ッカ</t>
    <phoneticPr fontId="1"/>
  </si>
  <si>
    <t>Hz</t>
    <phoneticPr fontId="1"/>
  </si>
  <si>
    <t>積分
球</t>
    <phoneticPr fontId="1"/>
  </si>
  <si>
    <t>積分
球</t>
    <rPh sb="0" eb="2">
      <t>セキブン</t>
    </rPh>
    <rPh sb="3" eb="4">
      <t>キュウ</t>
    </rPh>
    <phoneticPr fontId="1"/>
  </si>
  <si>
    <t>250
900</t>
    <phoneticPr fontId="1"/>
  </si>
  <si>
    <t>900
2500</t>
    <phoneticPr fontId="1"/>
  </si>
  <si>
    <t>予備
点灯分</t>
    <rPh sb="0" eb="2">
      <t>ヨビ</t>
    </rPh>
    <rPh sb="3" eb="5">
      <t>テントウ</t>
    </rPh>
    <rPh sb="5" eb="6">
      <t>フン</t>
    </rPh>
    <phoneticPr fontId="1"/>
  </si>
  <si>
    <t>380
780</t>
    <phoneticPr fontId="1"/>
  </si>
  <si>
    <t>分光
全放
射束</t>
    <phoneticPr fontId="1"/>
  </si>
  <si>
    <t>時間
（h）</t>
    <rPh sb="0" eb="2">
      <t>ジカン</t>
    </rPh>
    <phoneticPr fontId="1"/>
  </si>
  <si>
    <t>距離 
cm</t>
    <rPh sb="0" eb="2">
      <t>キョリ</t>
    </rPh>
    <phoneticPr fontId="1"/>
  </si>
  <si>
    <t>一般照明</t>
    <rPh sb="0" eb="2">
      <t>イッパン</t>
    </rPh>
    <rPh sb="2" eb="4">
      <t>ショウメイ</t>
    </rPh>
    <phoneticPr fontId="1"/>
  </si>
  <si>
    <t>非一般照明</t>
    <rPh sb="0" eb="1">
      <t>ヒ</t>
    </rPh>
    <rPh sb="1" eb="3">
      <t>イッパ</t>
    </rPh>
    <rPh sb="3" eb="5">
      <t>ショウメイ</t>
    </rPh>
    <phoneticPr fontId="1"/>
  </si>
  <si>
    <t>・商品名、企業名が特定できない
・すべて異なる
名称としてください。</t>
    <rPh sb="20" eb="21">
      <t>コト</t>
    </rPh>
    <rPh sb="24" eb="26">
      <t>メイショウ</t>
    </rPh>
    <phoneticPr fontId="1"/>
  </si>
  <si>
    <t>基本料としてTM11411を1点積算し、1断面測定を行います。
測定断面数の追加分に対してTM11412を加算します。
測定断面数は1,2,4,6,12,18,36,60,180から選択可能です。
断面数に関わらず鉛直角ピッチは1°、鉛直角測定範囲は±175°です。
断面数の考え方は、下記YouTubeをご参照ください。
https://www.youtube.com/watch?v=puGRPpkJz-A</t>
    <rPh sb="0" eb="3">
      <t>キホンリョウ</t>
    </rPh>
    <rPh sb="15" eb="16">
      <t>テン</t>
    </rPh>
    <rPh sb="16" eb="18">
      <t>セキサン</t>
    </rPh>
    <rPh sb="21" eb="23">
      <t>ダンメン</t>
    </rPh>
    <rPh sb="23" eb="25">
      <t>ソクテイ</t>
    </rPh>
    <rPh sb="26" eb="27">
      <t>オコナ</t>
    </rPh>
    <rPh sb="32" eb="34">
      <t>ソクテイ</t>
    </rPh>
    <rPh sb="34" eb="36">
      <t>ダンメン</t>
    </rPh>
    <rPh sb="36" eb="37">
      <t>スウ</t>
    </rPh>
    <rPh sb="38" eb="40">
      <t>ツイカ</t>
    </rPh>
    <rPh sb="40" eb="41">
      <t>ブン</t>
    </rPh>
    <rPh sb="42" eb="43">
      <t>タイ</t>
    </rPh>
    <rPh sb="53" eb="55">
      <t>カサン</t>
    </rPh>
    <rPh sb="60" eb="62">
      <t>ソクテイ</t>
    </rPh>
    <rPh sb="62" eb="64">
      <t>ダンメン</t>
    </rPh>
    <rPh sb="64" eb="65">
      <t>スウ</t>
    </rPh>
    <rPh sb="91" eb="93">
      <t>センタク</t>
    </rPh>
    <rPh sb="93" eb="95">
      <t>カノウ</t>
    </rPh>
    <rPh sb="99" eb="101">
      <t>ダンメン</t>
    </rPh>
    <rPh sb="101" eb="102">
      <t>スウ</t>
    </rPh>
    <rPh sb="103" eb="104">
      <t>カカ</t>
    </rPh>
    <rPh sb="107" eb="109">
      <t>エンチョク</t>
    </rPh>
    <rPh sb="134" eb="136">
      <t>ダンメン</t>
    </rPh>
    <rPh sb="136" eb="137">
      <t>スウ</t>
    </rPh>
    <rPh sb="138" eb="139">
      <t>カンガ</t>
    </rPh>
    <rPh sb="140" eb="141">
      <t>カタ</t>
    </rPh>
    <rPh sb="143" eb="145">
      <t>カキ</t>
    </rPh>
    <rPh sb="154" eb="156">
      <t>サンショウ</t>
    </rPh>
    <phoneticPr fontId="1"/>
  </si>
  <si>
    <t>青色光</t>
    <phoneticPr fontId="1"/>
  </si>
  <si>
    <t>一般
or
非一般</t>
    <rPh sb="0" eb="2">
      <t>イッパン</t>
    </rPh>
    <rPh sb="6" eb="7">
      <t>ヒ</t>
    </rPh>
    <rPh sb="7" eb="9">
      <t>イッパン</t>
    </rPh>
    <phoneticPr fontId="1"/>
  </si>
  <si>
    <t>1ページ</t>
    <phoneticPr fontId="1"/>
  </si>
  <si>
    <t>備考など</t>
    <rPh sb="0" eb="2">
      <t>ビコウ</t>
    </rPh>
    <phoneticPr fontId="1"/>
  </si>
  <si>
    <t>2ページ</t>
    <phoneticPr fontId="1"/>
  </si>
  <si>
    <t>3ページ</t>
    <phoneticPr fontId="1"/>
  </si>
  <si>
    <t>4ページ</t>
    <phoneticPr fontId="1"/>
  </si>
  <si>
    <t>点灯姿勢</t>
    <rPh sb="0" eb="2">
      <t>テントウ</t>
    </rPh>
    <rPh sb="2" eb="4">
      <t>シセイ</t>
    </rPh>
    <phoneticPr fontId="1"/>
  </si>
  <si>
    <t>消費電力</t>
    <rPh sb="0" eb="4">
      <t>ショウヒデンリョク</t>
    </rPh>
    <phoneticPr fontId="1"/>
  </si>
  <si>
    <t>Ｎｏ</t>
    <phoneticPr fontId="1"/>
  </si>
  <si>
    <t>品質管理</t>
    <phoneticPr fontId="1"/>
  </si>
  <si>
    <t>性能評価</t>
    <phoneticPr fontId="1"/>
  </si>
  <si>
    <t>製品開発</t>
    <phoneticPr fontId="1"/>
  </si>
  <si>
    <t>技術開発</t>
    <phoneticPr fontId="1"/>
  </si>
  <si>
    <t>事故関連</t>
    <phoneticPr fontId="1"/>
  </si>
  <si>
    <t>品質証明</t>
    <phoneticPr fontId="1"/>
  </si>
  <si>
    <t>選択してください</t>
    <rPh sb="0" eb="2">
      <t>センタク</t>
    </rPh>
    <phoneticPr fontId="1"/>
  </si>
  <si>
    <t>コンビニ払い</t>
    <phoneticPr fontId="1"/>
  </si>
  <si>
    <t>銀行振込</t>
    <phoneticPr fontId="1"/>
  </si>
  <si>
    <t>原則、郵送にてお願い致します。
郵送以外の方法をご希望の場合は、ご連絡ください。</t>
    <rPh sb="0" eb="2">
      <t>ゲンソク</t>
    </rPh>
    <rPh sb="3" eb="5">
      <t>ユウソウ</t>
    </rPh>
    <rPh sb="8" eb="9">
      <t>ネガ</t>
    </rPh>
    <rPh sb="10" eb="11">
      <t>イタ</t>
    </rPh>
    <rPh sb="16" eb="18">
      <t>ユウソウ</t>
    </rPh>
    <rPh sb="18" eb="20">
      <t>イガイ</t>
    </rPh>
    <rPh sb="21" eb="23">
      <t>ホウホウ</t>
    </rPh>
    <rPh sb="25" eb="27">
      <t>キボウ</t>
    </rPh>
    <rPh sb="28" eb="30">
      <t>バアイ</t>
    </rPh>
    <rPh sb="33" eb="35">
      <t>レンラク</t>
    </rPh>
    <phoneticPr fontId="1"/>
  </si>
  <si>
    <t>原則、着払い郵送※により返却させていただきます。
その他の方法をご希望の場合は、ご連絡ください。
※ゆうパックあるいはクロネコヤマトの伝票（宛先・発送元記入済み）を試験品に同梱ください。</t>
    <rPh sb="0" eb="2">
      <t>ゲンソク</t>
    </rPh>
    <rPh sb="3" eb="5">
      <t>チャクバラ</t>
    </rPh>
    <rPh sb="6" eb="8">
      <t>ユウソウ</t>
    </rPh>
    <rPh sb="12" eb="14">
      <t>ヘンキャク</t>
    </rPh>
    <rPh sb="27" eb="28">
      <t>タ</t>
    </rPh>
    <rPh sb="29" eb="31">
      <t>ホウホウ</t>
    </rPh>
    <rPh sb="33" eb="35">
      <t>キボウ</t>
    </rPh>
    <rPh sb="36" eb="38">
      <t>バアイ</t>
    </rPh>
    <rPh sb="41" eb="43">
      <t>レンラク</t>
    </rPh>
    <rPh sb="67" eb="69">
      <t>デンピョウ</t>
    </rPh>
    <rPh sb="70" eb="72">
      <t>アテサキ</t>
    </rPh>
    <rPh sb="73" eb="76">
      <t>ハッソウモト</t>
    </rPh>
    <rPh sb="76" eb="78">
      <t>キニュウ</t>
    </rPh>
    <rPh sb="78" eb="79">
      <t>ズ</t>
    </rPh>
    <rPh sb="82" eb="84">
      <t>シケン</t>
    </rPh>
    <rPh sb="84" eb="85">
      <t>ヒン</t>
    </rPh>
    <rPh sb="86" eb="88">
      <t>ドウコン</t>
    </rPh>
    <phoneticPr fontId="1"/>
  </si>
  <si>
    <t>010company</t>
  </si>
  <si>
    <t>020tantousha</t>
  </si>
  <si>
    <t>030mailaddress</t>
  </si>
  <si>
    <t>040cardnumber</t>
  </si>
  <si>
    <t>050shiharai</t>
  </si>
  <si>
    <t>060mokuteki</t>
  </si>
  <si>
    <t>070mochikomi</t>
  </si>
  <si>
    <t>080henkyaku</t>
  </si>
  <si>
    <t>090report_kisai</t>
  </si>
  <si>
    <t>100shoudaku_1</t>
  </si>
  <si>
    <t>110shoudaku_2</t>
  </si>
  <si>
    <t>120shoudaku_3</t>
  </si>
  <si>
    <t>130shoudaku_4</t>
  </si>
  <si>
    <t>140shoudaku_5</t>
  </si>
  <si>
    <t>150shoudaku_6</t>
  </si>
  <si>
    <t>160shoudaku_7</t>
  </si>
  <si>
    <t>999version</t>
  </si>
  <si>
    <t>haisou</t>
  </si>
  <si>
    <t>chakubarai</t>
  </si>
  <si>
    <t>matomeru</t>
  </si>
  <si>
    <t>DUT_all</t>
    <phoneticPr fontId="1"/>
  </si>
  <si>
    <t>ご承諾事項（「いいえ」を選択された場合は、試験をお受けすることができません。）</t>
    <rPh sb="1" eb="3">
      <t>ショウダク</t>
    </rPh>
    <rPh sb="3" eb="5">
      <t>ジコウ</t>
    </rPh>
    <rPh sb="12" eb="14">
      <t>センタク</t>
    </rPh>
    <rPh sb="17" eb="19">
      <t>バアイ</t>
    </rPh>
    <rPh sb="21" eb="23">
      <t>シケン</t>
    </rPh>
    <rPh sb="25" eb="26">
      <t>ウ</t>
    </rPh>
    <phoneticPr fontId="1"/>
  </si>
  <si>
    <t>・試験報告書は郵送にてお届けします。
直接の引き渡しをご希望される場合には、事前に担当までご連絡ください。</t>
    <rPh sb="1" eb="6">
      <t>シケンホウコクショ</t>
    </rPh>
    <rPh sb="38" eb="40">
      <t>ジゼン</t>
    </rPh>
    <phoneticPr fontId="1"/>
  </si>
  <si>
    <t>最新版の試験受付票をダウンロードの上ご利用いただいていますか？
（お手数ですが、毎回HPからダウンロードください）</t>
    <rPh sb="34" eb="36">
      <t>テスウ</t>
    </rPh>
    <rPh sb="40" eb="42">
      <t>マイカイ</t>
    </rPh>
    <phoneticPr fontId="1"/>
  </si>
  <si>
    <t>一般照明
または
非一般照明</t>
    <rPh sb="0" eb="2">
      <t>イッパン</t>
    </rPh>
    <rPh sb="2" eb="4">
      <t>ショウメイ</t>
    </rPh>
    <rPh sb="9" eb="10">
      <t>ヒ</t>
    </rPh>
    <rPh sb="10" eb="12">
      <t>イッパン</t>
    </rPh>
    <rPh sb="12" eb="14">
      <t>ショウメイ</t>
    </rPh>
    <phoneticPr fontId="1"/>
  </si>
  <si>
    <t xml:space="preserve"> 依物光            号</t>
    <rPh sb="1" eb="2">
      <t>ヨ</t>
    </rPh>
    <rPh sb="2" eb="3">
      <t>モツ</t>
    </rPh>
    <rPh sb="3" eb="4">
      <t>ヒカリ</t>
    </rPh>
    <rPh sb="16" eb="17">
      <t>ゴウ</t>
    </rPh>
    <phoneticPr fontId="1"/>
  </si>
  <si>
    <t>TM11711、TM11721両方の積算により実施いたします。
主に、ランプやモジュールに対する測定方法です。
配光装置に取り付けが難しい光源も測定できる場合があります。</t>
    <rPh sb="15" eb="17">
      <t>リョウホウ</t>
    </rPh>
    <rPh sb="18" eb="20">
      <t>セキサン</t>
    </rPh>
    <rPh sb="23" eb="25">
      <t>ジッシ</t>
    </rPh>
    <rPh sb="32" eb="33">
      <t>オモ</t>
    </rPh>
    <rPh sb="45" eb="46">
      <t>タイ</t>
    </rPh>
    <rPh sb="48" eb="52">
      <t>ソクテイホウホウ</t>
    </rPh>
    <rPh sb="56" eb="58">
      <t>ハイコウ</t>
    </rPh>
    <rPh sb="58" eb="60">
      <t>ソウチ</t>
    </rPh>
    <rPh sb="61" eb="62">
      <t>ト</t>
    </rPh>
    <rPh sb="63" eb="64">
      <t>ツ</t>
    </rPh>
    <rPh sb="66" eb="67">
      <t>ムズカ</t>
    </rPh>
    <rPh sb="69" eb="71">
      <t>コウゲン</t>
    </rPh>
    <rPh sb="72" eb="74">
      <t>ソクテイ</t>
    </rPh>
    <rPh sb="77" eb="79">
      <t>バアイブンコウゼンホウソクテイハチョウイキ</t>
    </rPh>
    <phoneticPr fontId="1"/>
  </si>
  <si>
    <t>光源の正面方向の光度を測定します。
配光測定の鉛直角0度方向の計測と同等です。</t>
    <rPh sb="0" eb="2">
      <t>コウゲン</t>
    </rPh>
    <rPh sb="3" eb="7">
      <t>ショウメンホウコウ</t>
    </rPh>
    <rPh sb="8" eb="10">
      <t>コウド</t>
    </rPh>
    <rPh sb="11" eb="13">
      <t>ソクテイ</t>
    </rPh>
    <rPh sb="18" eb="20">
      <t>ハイコウ</t>
    </rPh>
    <rPh sb="20" eb="22">
      <t>ソクテイ</t>
    </rPh>
    <rPh sb="23" eb="25">
      <t>エンチョク</t>
    </rPh>
    <rPh sb="25" eb="26">
      <t>カク</t>
    </rPh>
    <rPh sb="27" eb="28">
      <t>ド</t>
    </rPh>
    <rPh sb="28" eb="30">
      <t>ホウコウ</t>
    </rPh>
    <rPh sb="31" eb="33">
      <t>ケイソク</t>
    </rPh>
    <rPh sb="34" eb="36">
      <t>ドウトウ</t>
    </rPh>
    <phoneticPr fontId="1"/>
  </si>
  <si>
    <t>光源の正面方向の色彩情報を取得します。</t>
    <rPh sb="0" eb="2">
      <t>コウゲン</t>
    </rPh>
    <rPh sb="3" eb="7">
      <t>ショウメンホウコウ</t>
    </rPh>
    <rPh sb="8" eb="10">
      <t>シキサイ</t>
    </rPh>
    <rPh sb="10" eb="12">
      <t>ジョウホウ</t>
    </rPh>
    <rPh sb="13" eb="15">
      <t>シュトク</t>
    </rPh>
    <phoneticPr fontId="1"/>
  </si>
  <si>
    <t>光源が全周囲に発する光の平均的な色彩情報を取得します。
TM11711、TM11731両方の積算が必要です。</t>
    <rPh sb="0" eb="2">
      <t>コウゲン</t>
    </rPh>
    <rPh sb="3" eb="6">
      <t>ゼンシュウイ</t>
    </rPh>
    <rPh sb="7" eb="8">
      <t>ハッ</t>
    </rPh>
    <rPh sb="10" eb="11">
      <t>ヒカリ</t>
    </rPh>
    <rPh sb="12" eb="15">
      <t>ヘイキンテキ</t>
    </rPh>
    <rPh sb="16" eb="18">
      <t>シキサイ</t>
    </rPh>
    <rPh sb="18" eb="20">
      <t>ジョウホウ</t>
    </rPh>
    <rPh sb="21" eb="23">
      <t>シュトク</t>
    </rPh>
    <rPh sb="46" eb="48">
      <t>セキサン</t>
    </rPh>
    <phoneticPr fontId="1"/>
  </si>
  <si>
    <t>1mあるいは1.5mでの照度を測定します。</t>
    <rPh sb="12" eb="14">
      <t>ショウド</t>
    </rPh>
    <rPh sb="15" eb="17">
      <t>ソクテイ</t>
    </rPh>
    <phoneticPr fontId="1"/>
  </si>
  <si>
    <t>ご記入後、shoumei@iri-tokyo.jpにご送付ください。</t>
    <phoneticPr fontId="1"/>
  </si>
  <si>
    <t>"ご記入前に"のシートをご参照いただき、ご希望の試験等をご記入ください。</t>
    <rPh sb="2" eb="4">
      <t>キニュウ</t>
    </rPh>
    <rPh sb="4" eb="5">
      <t>マエ</t>
    </rPh>
    <rPh sb="13" eb="15">
      <t>サンショウ</t>
    </rPh>
    <rPh sb="21" eb="23">
      <t>キボウ</t>
    </rPh>
    <rPh sb="24" eb="26">
      <t>シケン</t>
    </rPh>
    <rPh sb="26" eb="27">
      <t>トウ</t>
    </rPh>
    <rPh sb="29" eb="31">
      <t>キニュウ</t>
    </rPh>
    <phoneticPr fontId="1"/>
  </si>
  <si>
    <t>ご記入前に、ご要望の内容と試験報告書の雛形および備考や注意点をご確認ください。</t>
    <rPh sb="1" eb="3">
      <t>キニュウ</t>
    </rPh>
    <rPh sb="3" eb="4">
      <t>マエ</t>
    </rPh>
    <rPh sb="7" eb="9">
      <t>ヨウボウ</t>
    </rPh>
    <rPh sb="10" eb="12">
      <t>ナイヨウ</t>
    </rPh>
    <rPh sb="13" eb="18">
      <t>シケンホウコクショ</t>
    </rPh>
    <rPh sb="19" eb="21">
      <t>ヒナガタ</t>
    </rPh>
    <rPh sb="24" eb="26">
      <t>ビコウ</t>
    </rPh>
    <rPh sb="27" eb="30">
      <t>チュウイテン</t>
    </rPh>
    <rPh sb="32" eb="34">
      <t>カクニン</t>
    </rPh>
    <phoneticPr fontId="1"/>
  </si>
  <si>
    <t>数値
（V or A）</t>
    <rPh sb="0" eb="2">
      <t>スウチ</t>
    </rPh>
    <phoneticPr fontId="1"/>
  </si>
  <si>
    <t>数値
VorA</t>
    <rPh sb="0" eb="2">
      <t>スウチ</t>
    </rPh>
    <phoneticPr fontId="1"/>
  </si>
  <si>
    <t>電圧</t>
    <phoneticPr fontId="1"/>
  </si>
  <si>
    <t>50Hz</t>
    <phoneticPr fontId="1"/>
  </si>
  <si>
    <t>発光面が下向き</t>
    <phoneticPr fontId="1"/>
  </si>
  <si>
    <t>配光測定、全光束測定（配光測定による）、光度測定は記入必須
それ以外の試験では適用しません</t>
    <rPh sb="0" eb="2">
      <t>ハイコウ</t>
    </rPh>
    <rPh sb="2" eb="4">
      <t>ソクテイ</t>
    </rPh>
    <rPh sb="5" eb="8">
      <t>ゼンコウ</t>
    </rPh>
    <rPh sb="8" eb="10">
      <t>ソクテイ</t>
    </rPh>
    <rPh sb="11" eb="13">
      <t>ハイコウ</t>
    </rPh>
    <rPh sb="13" eb="15">
      <t>ソクテイ</t>
    </rPh>
    <rPh sb="20" eb="22">
      <t>コウド</t>
    </rPh>
    <rPh sb="22" eb="24">
      <t>ソクテイ</t>
    </rPh>
    <rPh sb="25" eb="27">
      <t>キニュウ</t>
    </rPh>
    <rPh sb="27" eb="29">
      <t>ヒッス</t>
    </rPh>
    <rPh sb="32" eb="34">
      <t>イガイ</t>
    </rPh>
    <rPh sb="35" eb="37">
      <t>シケン</t>
    </rPh>
    <rPh sb="39" eb="41">
      <t>テキヨウ</t>
    </rPh>
    <phoneticPr fontId="1"/>
  </si>
  <si>
    <t>　積分球を使って時間的な変動を測定する（絶対値）</t>
    <rPh sb="20" eb="22">
      <t>ゼッタイ</t>
    </rPh>
    <phoneticPr fontId="1"/>
  </si>
  <si>
    <t>TM11A21</t>
    <phoneticPr fontId="1"/>
  </si>
  <si>
    <t>TM11A22</t>
    <phoneticPr fontId="1"/>
  </si>
  <si>
    <t>時間変動測定相対値　最初の30分</t>
    <rPh sb="6" eb="9">
      <t>ソウタイチ</t>
    </rPh>
    <phoneticPr fontId="1"/>
  </si>
  <si>
    <t>時間変動測定絶対値　30分以降</t>
    <rPh sb="6" eb="9">
      <t>ゼッタイチ</t>
    </rPh>
    <phoneticPr fontId="1"/>
  </si>
  <si>
    <t>時間変動測定相対値　30分以降</t>
    <rPh sb="6" eb="9">
      <t>ソウタイチ</t>
    </rPh>
    <phoneticPr fontId="1"/>
  </si>
  <si>
    <t>時間変動測定絶対値　最初の30分</t>
    <rPh sb="6" eb="9">
      <t>ゼッタイチ</t>
    </rPh>
    <phoneticPr fontId="1"/>
  </si>
  <si>
    <t>TM11A21　全光束の時間変動測定(絶対値） 最初の30分
TM11A22　全光束の時間変動測定(絶対値） 追加30分毎</t>
    <rPh sb="19" eb="21">
      <t>ゼッタイ</t>
    </rPh>
    <rPh sb="50" eb="52">
      <t>ゼッタイ</t>
    </rPh>
    <phoneticPr fontId="1"/>
  </si>
  <si>
    <t>電源投入時における出力を1として、経過時間ごとの相対出力を測定します。
基本料としてTM11A11を1点積算し、30分を超えるごとにTM11A12を1点加算します。
測定は1秒ごとに行い、測定可能な最長時間は100時間です。</t>
    <rPh sb="0" eb="2">
      <t>デンゲン</t>
    </rPh>
    <rPh sb="2" eb="5">
      <t>トウニュウジ</t>
    </rPh>
    <rPh sb="9" eb="11">
      <t>シュツリョク</t>
    </rPh>
    <rPh sb="17" eb="21">
      <t>ケイカジカン</t>
    </rPh>
    <rPh sb="24" eb="26">
      <t>ソウタイ</t>
    </rPh>
    <rPh sb="26" eb="28">
      <t>シュツリョク</t>
    </rPh>
    <rPh sb="29" eb="31">
      <t>ソクテイ</t>
    </rPh>
    <rPh sb="36" eb="39">
      <t>キホンリョウ</t>
    </rPh>
    <rPh sb="51" eb="52">
      <t>テン</t>
    </rPh>
    <rPh sb="52" eb="54">
      <t>セキサン</t>
    </rPh>
    <rPh sb="57" eb="58">
      <t>フン</t>
    </rPh>
    <rPh sb="59" eb="60">
      <t>コ</t>
    </rPh>
    <rPh sb="74" eb="75">
      <t>テン</t>
    </rPh>
    <rPh sb="75" eb="77">
      <t>カサン</t>
    </rPh>
    <rPh sb="83" eb="85">
      <t>ソクテイ</t>
    </rPh>
    <rPh sb="91" eb="92">
      <t>オコナ</t>
    </rPh>
    <rPh sb="94" eb="98">
      <t>ソクテイカノウ</t>
    </rPh>
    <rPh sb="99" eb="101">
      <t>サイチョウ</t>
    </rPh>
    <rPh sb="101" eb="103">
      <t>ジカン</t>
    </rPh>
    <rPh sb="107" eb="109">
      <t>ジカン</t>
    </rPh>
    <phoneticPr fontId="1"/>
  </si>
  <si>
    <t>電源投入後、経過時間ごとの全光束値を測定します。
基本料としてTM11A21を1点積算し、
30分を超えるごとにTM11A22を1点加算します。
測定は原則1分ごとに行い、測定可能な最長時間は原則2時間です。</t>
    <rPh sb="0" eb="2">
      <t>デンゲン</t>
    </rPh>
    <rPh sb="2" eb="5">
      <t>トウニュウゴ</t>
    </rPh>
    <rPh sb="13" eb="16">
      <t>ゼンコウソク</t>
    </rPh>
    <rPh sb="16" eb="17">
      <t>チ</t>
    </rPh>
    <rPh sb="73" eb="75">
      <t>ソクテイ</t>
    </rPh>
    <rPh sb="76" eb="78">
      <t>ゲンソク</t>
    </rPh>
    <rPh sb="79" eb="80">
      <t>フン</t>
    </rPh>
    <rPh sb="83" eb="84">
      <t>オコナ</t>
    </rPh>
    <rPh sb="96" eb="98">
      <t>ゲンソク</t>
    </rPh>
    <phoneticPr fontId="1"/>
  </si>
  <si>
    <t>積分球を使って
時間的な変動を
測定する（絶対値）</t>
    <rPh sb="21" eb="23">
      <t>ゼッタイ</t>
    </rPh>
    <phoneticPr fontId="1"/>
  </si>
  <si>
    <t>測定時間（時間）</t>
    <rPh sb="0" eb="2">
      <t>ソクテイ</t>
    </rPh>
    <rPh sb="2" eb="4">
      <t>ジカン</t>
    </rPh>
    <rPh sb="5" eb="7">
      <t>ジカン</t>
    </rPh>
    <phoneticPr fontId="1"/>
  </si>
  <si>
    <t>測定時間（分）</t>
    <rPh sb="0" eb="2">
      <t>ソクテイ</t>
    </rPh>
    <rPh sb="2" eb="4">
      <t>ジカン</t>
    </rPh>
    <rPh sb="5" eb="6">
      <t>フン</t>
    </rPh>
    <phoneticPr fontId="1"/>
  </si>
  <si>
    <t>時間的変動
相対値</t>
    <rPh sb="6" eb="9">
      <t>ソウタイチ</t>
    </rPh>
    <phoneticPr fontId="1"/>
  </si>
  <si>
    <t>時間的変動
絶対値</t>
    <rPh sb="6" eb="9">
      <t>ゼッタイチ</t>
    </rPh>
    <phoneticPr fontId="1"/>
  </si>
  <si>
    <t>時間
（分）</t>
    <rPh sb="0" eb="2">
      <t>ジカン</t>
    </rPh>
    <rPh sb="4" eb="5">
      <t>フン</t>
    </rPh>
    <phoneticPr fontId="1"/>
  </si>
  <si>
    <t>時間変動相対値　最初の30分</t>
    <rPh sb="4" eb="7">
      <t>ソウタイチ</t>
    </rPh>
    <phoneticPr fontId="1"/>
  </si>
  <si>
    <t>時間変動相対値　30分以降</t>
    <rPh sb="4" eb="7">
      <t>ソウタイチ</t>
    </rPh>
    <phoneticPr fontId="1"/>
  </si>
  <si>
    <t>時間変動絶対値　最初の30分</t>
    <rPh sb="4" eb="7">
      <t>ゼッタイチ</t>
    </rPh>
    <phoneticPr fontId="1"/>
  </si>
  <si>
    <t>時間変動絶対値　30分以降</t>
    <rPh sb="4" eb="7">
      <t>ゼッタイチ</t>
    </rPh>
    <phoneticPr fontId="1"/>
  </si>
  <si>
    <t>測定波長間隔は5nmとなります。</t>
    <rPh sb="0" eb="2">
      <t>ソクテイ</t>
    </rPh>
    <rPh sb="2" eb="4">
      <t>ハチョウ</t>
    </rPh>
    <rPh sb="4" eb="6">
      <t>カンカク</t>
    </rPh>
    <phoneticPr fontId="1"/>
  </si>
  <si>
    <t>測定波長間隔は5nmとなります。</t>
    <phoneticPr fontId="1"/>
  </si>
  <si>
    <t>クレジットカード(要ご来所、ご利用可能ブランドは上部注意事項をご参照ください)</t>
    <rPh sb="15" eb="19">
      <t>リヨウカノウ</t>
    </rPh>
    <rPh sb="24" eb="26">
      <t>ジョウブ</t>
    </rPh>
    <rPh sb="26" eb="30">
      <t>チュウイジコウ</t>
    </rPh>
    <rPh sb="32" eb="34">
      <t>サンショウ</t>
    </rPh>
    <phoneticPr fontId="1"/>
  </si>
  <si>
    <r>
      <rPr>
        <sz val="11"/>
        <rFont val="ＭＳ Ｐゴシック"/>
        <family val="3"/>
        <charset val="128"/>
        <scheme val="minor"/>
      </rPr>
      <t>・必ず最新版の受付票をダウンロードの上、ご利用ください。
最新版試験受付票のダウンロードページURL
→</t>
    </r>
    <r>
      <rPr>
        <sz val="11"/>
        <color theme="10"/>
        <rFont val="ＭＳ Ｐゴシック"/>
        <family val="3"/>
        <charset val="128"/>
        <scheme val="minor"/>
      </rPr>
      <t>http://www.iri-tokyo.jp/site/kouon/uketsuke-download.html</t>
    </r>
    <phoneticPr fontId="1"/>
  </si>
  <si>
    <r>
      <rPr>
        <sz val="11"/>
        <rFont val="ＭＳ Ｐゴシック"/>
        <family val="3"/>
        <charset val="128"/>
        <scheme val="minor"/>
      </rPr>
      <t>・試験お申込みの際は、依頼試験に関する約款にご承諾されたものとさせていただきます。
お申込前に必ず技術支援事業ご利用約款の1章及び3章の内容をご確認ください。
→</t>
    </r>
    <r>
      <rPr>
        <sz val="11"/>
        <color theme="10"/>
        <rFont val="ＭＳ Ｐゴシック"/>
        <family val="3"/>
        <charset val="128"/>
        <scheme val="minor"/>
      </rPr>
      <t>http://www.iri-tokyo.jp/site/shiken/iraishiken.html</t>
    </r>
    <phoneticPr fontId="1"/>
  </si>
  <si>
    <r>
      <rPr>
        <sz val="11"/>
        <rFont val="ＭＳ Ｐゴシック"/>
        <family val="3"/>
        <charset val="128"/>
        <scheme val="minor"/>
      </rPr>
      <t>・ご利用可能なクレジットカードブランドをはじめ、お支払い方法につきましては下記ページをご参照ください。
→</t>
    </r>
    <r>
      <rPr>
        <sz val="11"/>
        <color theme="10"/>
        <rFont val="ＭＳ Ｐゴシック"/>
        <family val="3"/>
        <charset val="128"/>
        <scheme val="minor"/>
      </rPr>
      <t>https://www.iri-tokyo.jp/site/shiken/rates-guide.html</t>
    </r>
    <rPh sb="2" eb="6">
      <t>リヨウカノウ</t>
    </rPh>
    <rPh sb="25" eb="27">
      <t>シハラ</t>
    </rPh>
    <rPh sb="28" eb="30">
      <t>ホウホウ</t>
    </rPh>
    <rPh sb="37" eb="39">
      <t>カキ</t>
    </rPh>
    <rPh sb="44" eb="46">
      <t>サンショウ</t>
    </rPh>
    <phoneticPr fontId="1"/>
  </si>
  <si>
    <t>選択してください</t>
    <rPh sb="0" eb="2">
      <t>センタク</t>
    </rPh>
    <phoneticPr fontId="1"/>
  </si>
  <si>
    <t>試作品</t>
    <rPh sb="0" eb="3">
      <t>シサクヒン</t>
    </rPh>
    <phoneticPr fontId="1"/>
  </si>
  <si>
    <t>販売前の製品</t>
    <rPh sb="0" eb="2">
      <t>ハンバイ</t>
    </rPh>
    <rPh sb="2" eb="3">
      <t>マエ</t>
    </rPh>
    <rPh sb="4" eb="6">
      <t>セイヒン</t>
    </rPh>
    <phoneticPr fontId="1"/>
  </si>
  <si>
    <t>販売中の製品</t>
    <rPh sb="0" eb="3">
      <t>ハンバイチュウ</t>
    </rPh>
    <rPh sb="4" eb="6">
      <t>セイヒン</t>
    </rPh>
    <phoneticPr fontId="1"/>
  </si>
  <si>
    <t>AC
or
DC
or
電池</t>
    <rPh sb="12" eb="14">
      <t>デンチ</t>
    </rPh>
    <phoneticPr fontId="1"/>
  </si>
  <si>
    <t>試験対象となる
製品等の開発段階</t>
    <rPh sb="0" eb="2">
      <t>シケン</t>
    </rPh>
    <rPh sb="2" eb="4">
      <t>タイショウ</t>
    </rPh>
    <rPh sb="8" eb="10">
      <t>セイヒン</t>
    </rPh>
    <rPh sb="10" eb="11">
      <t>トウ</t>
    </rPh>
    <rPh sb="12" eb="14">
      <t>カイハツ</t>
    </rPh>
    <rPh sb="14" eb="16">
      <t>ダンカイ</t>
    </rPh>
    <phoneticPr fontId="1"/>
  </si>
  <si>
    <t>選択してください</t>
  </si>
  <si>
    <t>本受付票にご記載の試験品に関する試験結果は、雛形の形式でまとめて一通の試験報告書に記載されます。別々の試験報告書に記載する必要がある場合は、試験品ごとに受付票を作成ください。その他ご要望がある場合は、必ずお申し込み前にご相談ください。</t>
    <rPh sb="0" eb="4">
      <t>ホンウケツケヒョウ</t>
    </rPh>
    <rPh sb="6" eb="8">
      <t>キサイ</t>
    </rPh>
    <rPh sb="9" eb="11">
      <t>シケン</t>
    </rPh>
    <rPh sb="11" eb="12">
      <t>ヒン</t>
    </rPh>
    <rPh sb="13" eb="14">
      <t>カン</t>
    </rPh>
    <rPh sb="16" eb="20">
      <t>シケンケッカ</t>
    </rPh>
    <rPh sb="22" eb="24">
      <t>ヒナガタ</t>
    </rPh>
    <rPh sb="25" eb="27">
      <t>ケイシキ</t>
    </rPh>
    <rPh sb="32" eb="34">
      <t>イッツウ</t>
    </rPh>
    <rPh sb="35" eb="40">
      <t>シケンホウコクショ</t>
    </rPh>
    <rPh sb="41" eb="43">
      <t>キサイ</t>
    </rPh>
    <rPh sb="48" eb="50">
      <t>ベツベツ</t>
    </rPh>
    <rPh sb="51" eb="56">
      <t>シケンホウコクショ</t>
    </rPh>
    <rPh sb="57" eb="59">
      <t>キサイ</t>
    </rPh>
    <rPh sb="61" eb="63">
      <t>ヒツヨウ</t>
    </rPh>
    <rPh sb="66" eb="68">
      <t>バアイ</t>
    </rPh>
    <rPh sb="70" eb="72">
      <t>シケン</t>
    </rPh>
    <rPh sb="72" eb="73">
      <t>ヒン</t>
    </rPh>
    <rPh sb="76" eb="79">
      <t>ウケツケヒョウ</t>
    </rPh>
    <rPh sb="80" eb="82">
      <t>サクセイ</t>
    </rPh>
    <rPh sb="89" eb="90">
      <t>ホカ</t>
    </rPh>
    <rPh sb="91" eb="93">
      <t>ヨウボウ</t>
    </rPh>
    <rPh sb="96" eb="98">
      <t>バアイ</t>
    </rPh>
    <rPh sb="100" eb="101">
      <t>カナラ</t>
    </rPh>
    <rPh sb="103" eb="104">
      <t>モウ</t>
    </rPh>
    <rPh sb="105" eb="106">
      <t>コ</t>
    </rPh>
    <rPh sb="107" eb="108">
      <t>マエ</t>
    </rPh>
    <rPh sb="110" eb="112">
      <t>ソウダン</t>
    </rPh>
    <phoneticPr fontId="1"/>
  </si>
  <si>
    <t>試験品は、以下の条件を満たしていますか？
・工具を用いた組み立ての必要がなく、測定装置に取り付け可能な状態である。
・点灯用の別置電源がある場合、出力が調整済みの状態である。
・給電方法等のマーキングが施されている。
・サイズ、重量が制限内であることを確認済みである。
・破損しやすい、補強などを行っている場合はその旨を事前にご連絡をいただいている。</t>
    <rPh sb="93" eb="94">
      <t>トウ</t>
    </rPh>
    <rPh sb="114" eb="116">
      <t>ジュウリョウ</t>
    </rPh>
    <rPh sb="136" eb="138">
      <t>ハソン</t>
    </rPh>
    <rPh sb="143" eb="145">
      <t>ホキョウ</t>
    </rPh>
    <rPh sb="148" eb="149">
      <t>オコナ</t>
    </rPh>
    <rPh sb="153" eb="155">
      <t>バアイ</t>
    </rPh>
    <rPh sb="158" eb="159">
      <t>ムネ</t>
    </rPh>
    <rPh sb="160" eb="162">
      <t>ジゼン</t>
    </rPh>
    <rPh sb="164" eb="166">
      <t>レンラク</t>
    </rPh>
    <phoneticPr fontId="1"/>
  </si>
  <si>
    <t>依頼試験の料金は、下記Webページをご参照ください。
https://www.iri-tokyo.jp/service/testing/price/
試験報告書の雛形は、下記Webページの「5. 試験報告書のお渡しおよび試験品のご返却」をご参照ください。
https://www.iri-tokyo.jp/research/field/shomei-shiken-uketsuke/</t>
    <rPh sb="0" eb="2">
      <t>イライ</t>
    </rPh>
    <rPh sb="2" eb="4">
      <t>シケン</t>
    </rPh>
    <rPh sb="5" eb="7">
      <t>リョウキン</t>
    </rPh>
    <rPh sb="9" eb="11">
      <t>カキ</t>
    </rPh>
    <rPh sb="19" eb="21">
      <t>サンショウベツ</t>
    </rPh>
    <rPh sb="75" eb="77">
      <t>シケン</t>
    </rPh>
    <rPh sb="77" eb="80">
      <t>ホウコクショ</t>
    </rPh>
    <rPh sb="81" eb="83">
      <t>ヒナガタ</t>
    </rPh>
    <rPh sb="85" eb="87">
      <t>カキ</t>
    </rPh>
    <rPh sb="120" eb="122">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</si>
</sst>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7"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
      <b/>
      <sz val="11"/>
      <color theme="0"/>
      <name val="ＭＳ Ｐゴシック"/>
      <family val="3"/>
      <charset val="128"/>
      <scheme val="minor"/>
    </font>
    <font>
      <sz val="14"/>
      <color theme="1"/>
      <name val="ＭＳ Ｐゴシック"/>
      <family val="3"/>
      <charset val="128"/>
      <scheme val="minor"/>
    </font>
    <font>
      <sz val="11"/>
      <color theme="0"/>
      <name val="ＭＳ Ｐゴシック"/>
      <family val="3"/>
      <charset val="128"/>
      <scheme val="minor"/>
    </font>
    <font>
      <b/>
      <sz val="14"/>
      <color theme="1"/>
      <name val="ＭＳ Ｐゴシック"/>
      <family val="3"/>
      <charset val="128"/>
      <scheme val="minor"/>
    </font>
    <font>
      <sz val="11"/>
      <color theme="0"/>
      <name val="ＭＳ Ｐゴシック"/>
      <family val="2"/>
      <charset val="128"/>
      <scheme val="minor"/>
    </font>
    <font>
      <sz val="11"/>
      <color theme="0" tint="-0.14999847407452621"/>
      <name val="ＭＳ Ｐゴシック"/>
      <family val="2"/>
      <charset val="128"/>
      <scheme val="minor"/>
    </font>
    <font>
      <sz val="11"/>
      <color theme="0" tint="-0.14999847407452621"/>
      <name val="ＭＳ Ｐゴシック"/>
      <family val="3"/>
      <charset val="128"/>
      <scheme val="minor"/>
    </font>
    <font>
      <u/>
      <sz val="11"/>
      <color theme="10"/>
      <name val="ＭＳ Ｐゴシック"/>
      <family val="2"/>
      <charset val="128"/>
      <scheme val="minor"/>
    </font>
    <font>
      <sz val="11"/>
      <color rgb="FFFF0000"/>
      <name val="ＭＳ Ｐゴシック"/>
      <family val="2"/>
      <charset val="128"/>
      <scheme val="minor"/>
    </font>
    <font>
      <b/>
      <sz val="18"/>
      <color theme="1"/>
      <name val="ＭＳ Ｐゴシック"/>
      <family val="3"/>
      <charset val="128"/>
      <scheme val="minor"/>
    </font>
    <font>
      <sz val="11"/>
      <color theme="10"/>
      <name val="ＭＳ Ｐゴシック"/>
      <family val="3"/>
      <charset val="128"/>
      <scheme val="minor"/>
    </font>
    <font>
      <sz val="11"/>
      <name val="ＭＳ Ｐゴシック"/>
      <family val="3"/>
      <charset val="128"/>
      <scheme val="minor"/>
    </font>
  </fonts>
  <fills count="10">
    <fill>
      <patternFill patternType="none"/>
    </fill>
    <fill>
      <patternFill patternType="gray125"/>
    </fill>
    <fill>
      <patternFill patternType="solid">
        <fgColor theme="3" tint="0.39997558519241921"/>
        <bgColor indexed="64"/>
      </patternFill>
    </fill>
    <fill>
      <patternFill patternType="solid">
        <fgColor rgb="FF0070C0"/>
        <bgColor indexed="64"/>
      </patternFill>
    </fill>
    <fill>
      <patternFill patternType="solid">
        <fgColor theme="4" tint="0.79998168889431442"/>
        <bgColor indexed="64"/>
      </patternFill>
    </fill>
    <fill>
      <patternFill patternType="solid">
        <fgColor rgb="FFFFC000"/>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9"/>
        <bgColor indexed="64"/>
      </patternFill>
    </fill>
    <fill>
      <patternFill patternType="solid">
        <fgColor theme="0" tint="-0.14999847407452621"/>
        <bgColor indexed="64"/>
      </patternFill>
    </fill>
  </fills>
  <borders count="7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dashed">
        <color indexed="64"/>
      </right>
      <top/>
      <bottom/>
      <diagonal/>
    </border>
    <border>
      <left style="dashed">
        <color indexed="64"/>
      </left>
      <right style="dashed">
        <color indexed="64"/>
      </right>
      <top/>
      <bottom/>
      <diagonal/>
    </border>
    <border>
      <left style="medium">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ashed">
        <color indexed="64"/>
      </left>
      <right/>
      <top/>
      <bottom/>
      <diagonal/>
    </border>
    <border>
      <left style="dashed">
        <color indexed="64"/>
      </left>
      <right/>
      <top/>
      <bottom style="medium">
        <color indexed="64"/>
      </bottom>
      <diagonal/>
    </border>
    <border>
      <left/>
      <right style="dashed">
        <color indexed="64"/>
      </right>
      <top style="medium">
        <color indexed="64"/>
      </top>
      <bottom/>
      <diagonal/>
    </border>
    <border>
      <left/>
      <right style="dashed">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dashed">
        <color indexed="64"/>
      </top>
      <bottom/>
      <diagonal/>
    </border>
    <border>
      <left style="medium">
        <color indexed="64"/>
      </left>
      <right style="thin">
        <color indexed="64"/>
      </right>
      <top style="dashed">
        <color indexed="64"/>
      </top>
      <bottom/>
      <diagonal/>
    </border>
    <border>
      <left style="thin">
        <color indexed="64"/>
      </left>
      <right style="medium">
        <color indexed="64"/>
      </right>
      <top style="dashed">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tted">
        <color indexed="64"/>
      </left>
      <right/>
      <top/>
      <bottom style="medium">
        <color indexed="64"/>
      </bottom>
      <diagonal/>
    </border>
    <border>
      <left style="dotted">
        <color indexed="64"/>
      </left>
      <right/>
      <top/>
      <bottom/>
      <diagonal/>
    </border>
  </borders>
  <cellStyleXfs count="3">
    <xf numFmtId="0" fontId="0" fillId="0" borderId="0">
      <alignment vertical="center"/>
    </xf>
    <xf numFmtId="0" fontId="4" fillId="0" borderId="0">
      <alignment vertical="center"/>
    </xf>
    <xf numFmtId="0" fontId="12" fillId="0" borderId="0" applyNumberFormat="0" applyFill="0" applyBorder="0" applyAlignment="0" applyProtection="0">
      <alignment vertical="center"/>
    </xf>
  </cellStyleXfs>
  <cellXfs count="187">
    <xf numFmtId="0" fontId="0" fillId="0" borderId="0" xfId="0">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14" xfId="0" applyBorder="1" applyAlignment="1">
      <alignment vertical="center" wrapText="1"/>
    </xf>
    <xf numFmtId="0" fontId="0" fillId="0" borderId="27" xfId="0" applyBorder="1">
      <alignment vertical="center"/>
    </xf>
    <xf numFmtId="0" fontId="0" fillId="0" borderId="28" xfId="0" applyBorder="1">
      <alignment vertical="center"/>
    </xf>
    <xf numFmtId="0" fontId="0" fillId="0" borderId="29" xfId="0" applyBorder="1" applyAlignment="1">
      <alignment vertical="center" wrapText="1"/>
    </xf>
    <xf numFmtId="0" fontId="0" fillId="0" borderId="29" xfId="0" applyBorder="1">
      <alignment vertical="center"/>
    </xf>
    <xf numFmtId="0" fontId="0" fillId="0" borderId="30" xfId="0" applyBorder="1">
      <alignment vertical="center"/>
    </xf>
    <xf numFmtId="0" fontId="0" fillId="0" borderId="30" xfId="0" applyBorder="1" applyAlignment="1">
      <alignment vertical="center" wrapText="1"/>
    </xf>
    <xf numFmtId="0" fontId="0" fillId="0" borderId="31" xfId="0" applyBorder="1">
      <alignment vertical="center"/>
    </xf>
    <xf numFmtId="0" fontId="0" fillId="0" borderId="32" xfId="0" applyBorder="1" applyAlignment="1">
      <alignment vertical="center" wrapText="1"/>
    </xf>
    <xf numFmtId="0" fontId="0" fillId="0" borderId="33" xfId="0" applyBorder="1" applyAlignment="1">
      <alignment vertical="center" wrapText="1"/>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2" fillId="0" borderId="25" xfId="0" applyFont="1" applyBorder="1">
      <alignment vertical="center"/>
    </xf>
    <xf numFmtId="0" fontId="2" fillId="0" borderId="12" xfId="0" applyFont="1" applyBorder="1">
      <alignment vertical="center"/>
    </xf>
    <xf numFmtId="0" fontId="0" fillId="0" borderId="26" xfId="0" applyBorder="1" applyAlignment="1">
      <alignment horizontal="center" vertical="center"/>
    </xf>
    <xf numFmtId="0" fontId="0" fillId="0" borderId="16" xfId="0"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0" fillId="0" borderId="0" xfId="0" applyAlignment="1">
      <alignment horizontal="center" vertical="center" wrapText="1"/>
    </xf>
    <xf numFmtId="0" fontId="0" fillId="0" borderId="28" xfId="0" applyBorder="1" applyAlignment="1">
      <alignment vertical="center" wrapText="1"/>
    </xf>
    <xf numFmtId="0" fontId="0" fillId="0" borderId="31" xfId="0" applyBorder="1" applyAlignment="1">
      <alignment vertical="center" wrapText="1"/>
    </xf>
    <xf numFmtId="0" fontId="2" fillId="0" borderId="12" xfId="0" applyFont="1" applyBorder="1" applyAlignment="1">
      <alignment vertical="center" wrapText="1"/>
    </xf>
    <xf numFmtId="3" fontId="0" fillId="0" borderId="0" xfId="0" applyNumberFormat="1">
      <alignment vertical="center"/>
    </xf>
    <xf numFmtId="0" fontId="0" fillId="0" borderId="0" xfId="0" applyAlignment="1">
      <alignment horizontal="center" vertical="center"/>
    </xf>
    <xf numFmtId="0" fontId="0" fillId="0" borderId="44" xfId="0" applyBorder="1" applyAlignment="1">
      <alignment horizontal="center" vertical="center"/>
    </xf>
    <xf numFmtId="0" fontId="0" fillId="0" borderId="0" xfId="0" applyAlignment="1">
      <alignment horizontal="left" vertical="center"/>
    </xf>
    <xf numFmtId="0" fontId="9" fillId="0" borderId="0" xfId="0" applyFont="1" applyAlignment="1">
      <alignment horizontal="center" vertical="center"/>
    </xf>
    <xf numFmtId="0" fontId="9" fillId="6" borderId="15" xfId="0" applyFont="1" applyFill="1" applyBorder="1" applyAlignment="1">
      <alignment horizontal="center" vertical="center"/>
    </xf>
    <xf numFmtId="0" fontId="9" fillId="6" borderId="18" xfId="0" applyFont="1" applyFill="1" applyBorder="1" applyAlignment="1">
      <alignment horizontal="center" vertical="center"/>
    </xf>
    <xf numFmtId="0" fontId="0" fillId="0" borderId="62" xfId="0" applyBorder="1">
      <alignment vertical="center"/>
    </xf>
    <xf numFmtId="0" fontId="10" fillId="0" borderId="0" xfId="0" applyFont="1" applyAlignment="1">
      <alignment horizontal="center" vertical="center" wrapText="1"/>
    </xf>
    <xf numFmtId="0" fontId="11" fillId="0" borderId="0" xfId="0" applyFont="1" applyAlignment="1">
      <alignment vertical="center" wrapText="1"/>
    </xf>
    <xf numFmtId="0" fontId="11" fillId="0" borderId="0" xfId="0" applyFont="1">
      <alignment vertical="center"/>
    </xf>
    <xf numFmtId="176" fontId="0" fillId="9" borderId="44" xfId="0" applyNumberFormat="1" applyFill="1" applyBorder="1">
      <alignment vertical="center"/>
    </xf>
    <xf numFmtId="176" fontId="0" fillId="0" borderId="0" xfId="0" applyNumberFormat="1">
      <alignment vertical="center"/>
    </xf>
    <xf numFmtId="176" fontId="0" fillId="0" borderId="44" xfId="0" applyNumberFormat="1" applyBorder="1">
      <alignment vertical="center"/>
    </xf>
    <xf numFmtId="176" fontId="0" fillId="0" borderId="44" xfId="0" applyNumberFormat="1" applyBorder="1" applyAlignment="1">
      <alignment horizontal="center" vertical="center" wrapText="1"/>
    </xf>
    <xf numFmtId="176" fontId="0" fillId="0" borderId="16" xfId="0" applyNumberFormat="1" applyBorder="1" applyAlignment="1">
      <alignment vertical="center" wrapText="1"/>
    </xf>
    <xf numFmtId="176" fontId="0" fillId="0" borderId="49" xfId="0" applyNumberFormat="1" applyBorder="1" applyAlignment="1">
      <alignment horizontal="center" vertical="center"/>
    </xf>
    <xf numFmtId="176" fontId="0" fillId="0" borderId="49" xfId="0" applyNumberFormat="1" applyBorder="1">
      <alignment vertical="center"/>
    </xf>
    <xf numFmtId="176" fontId="0" fillId="0" borderId="44" xfId="0" applyNumberFormat="1" applyBorder="1" applyAlignment="1">
      <alignment horizontal="center" vertical="center"/>
    </xf>
    <xf numFmtId="176" fontId="0" fillId="0" borderId="49" xfId="0" applyNumberFormat="1" applyBorder="1" applyAlignment="1">
      <alignment vertical="center" wrapText="1"/>
    </xf>
    <xf numFmtId="176" fontId="0" fillId="0" borderId="62" xfId="0" applyNumberFormat="1" applyBorder="1">
      <alignment vertical="center"/>
    </xf>
    <xf numFmtId="176" fontId="0" fillId="0" borderId="63" xfId="0" applyNumberFormat="1" applyBorder="1">
      <alignment vertical="center"/>
    </xf>
    <xf numFmtId="0" fontId="4" fillId="0" borderId="0" xfId="1">
      <alignment vertical="center"/>
    </xf>
    <xf numFmtId="0" fontId="3" fillId="0" borderId="0" xfId="1" applyFont="1" applyAlignment="1">
      <alignment vertical="center" wrapText="1"/>
    </xf>
    <xf numFmtId="0" fontId="2" fillId="7" borderId="44" xfId="0" applyFont="1" applyFill="1" applyBorder="1" applyAlignment="1">
      <alignment horizontal="center" vertical="center"/>
    </xf>
    <xf numFmtId="0" fontId="2" fillId="7" borderId="44" xfId="0" applyFont="1" applyFill="1" applyBorder="1" applyAlignment="1">
      <alignment horizontal="center" vertical="center" wrapText="1"/>
    </xf>
    <xf numFmtId="0" fontId="2" fillId="7" borderId="54" xfId="0" applyFont="1" applyFill="1" applyBorder="1" applyAlignment="1">
      <alignment horizontal="center" vertical="center" wrapText="1"/>
    </xf>
    <xf numFmtId="0" fontId="2" fillId="8" borderId="66" xfId="0" applyFont="1" applyFill="1" applyBorder="1" applyAlignment="1">
      <alignment horizontal="center" vertical="center"/>
    </xf>
    <xf numFmtId="0" fontId="10" fillId="0" borderId="0" xfId="0" applyFont="1">
      <alignment vertical="center"/>
    </xf>
    <xf numFmtId="0" fontId="14" fillId="0" borderId="0" xfId="0" applyFont="1">
      <alignment vertical="center"/>
    </xf>
    <xf numFmtId="0" fontId="0" fillId="0" borderId="67" xfId="0" applyBorder="1" applyAlignment="1" applyProtection="1">
      <alignment horizontal="center" vertical="center"/>
      <protection locked="0"/>
    </xf>
    <xf numFmtId="0" fontId="5" fillId="3" borderId="37"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4" borderId="4" xfId="0" applyFill="1" applyBorder="1" applyAlignment="1">
      <alignment vertical="center" wrapText="1"/>
    </xf>
    <xf numFmtId="0" fontId="5" fillId="3" borderId="38" xfId="0" applyFont="1" applyFill="1" applyBorder="1" applyAlignment="1">
      <alignment vertical="center" wrapText="1"/>
    </xf>
    <xf numFmtId="0" fontId="0" fillId="0" borderId="8" xfId="0" applyBorder="1" applyAlignment="1">
      <alignment horizontal="center" vertical="center" wrapText="1"/>
    </xf>
    <xf numFmtId="0" fontId="7" fillId="3" borderId="6" xfId="0" applyFont="1" applyFill="1" applyBorder="1" applyAlignment="1">
      <alignmen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3" xfId="0" applyBorder="1" applyAlignment="1">
      <alignment horizontal="center" vertical="center" wrapText="1"/>
    </xf>
    <xf numFmtId="0" fontId="5" fillId="3" borderId="8" xfId="0" applyFont="1" applyFill="1" applyBorder="1" applyAlignment="1">
      <alignment vertical="center" wrapText="1"/>
    </xf>
    <xf numFmtId="0" fontId="13" fillId="0" borderId="0" xfId="0" applyFont="1" applyAlignment="1">
      <alignment horizontal="center" vertical="center" wrapText="1"/>
    </xf>
    <xf numFmtId="0" fontId="0" fillId="0" borderId="0" xfId="0" applyAlignment="1" applyProtection="1">
      <alignment horizontal="center" vertical="center" wrapText="1"/>
      <protection locked="0"/>
    </xf>
    <xf numFmtId="0" fontId="0" fillId="0" borderId="70" xfId="0" applyBorder="1" applyAlignment="1">
      <alignment vertical="center" wrapText="1"/>
    </xf>
    <xf numFmtId="0" fontId="0" fillId="0" borderId="69" xfId="0" applyBorder="1">
      <alignment vertical="center"/>
    </xf>
    <xf numFmtId="0" fontId="0" fillId="0" borderId="68" xfId="0" applyBorder="1" applyAlignment="1">
      <alignment vertical="center" wrapText="1"/>
    </xf>
    <xf numFmtId="0" fontId="0" fillId="0" borderId="71" xfId="0" applyBorder="1">
      <alignment vertical="center"/>
    </xf>
    <xf numFmtId="0" fontId="0" fillId="0" borderId="72" xfId="0" applyBorder="1" applyAlignment="1">
      <alignment vertical="center" wrapText="1"/>
    </xf>
    <xf numFmtId="0" fontId="0" fillId="0" borderId="73" xfId="0" applyBorder="1" applyAlignment="1">
      <alignment vertical="center" wrapText="1"/>
    </xf>
    <xf numFmtId="176" fontId="0" fillId="0" borderId="48" xfId="0" applyNumberFormat="1" applyBorder="1" applyAlignment="1">
      <alignment horizontal="center" vertical="center"/>
    </xf>
    <xf numFmtId="0" fontId="0" fillId="4" borderId="0" xfId="0" applyFill="1" applyAlignment="1">
      <alignment vertical="center" wrapText="1"/>
    </xf>
    <xf numFmtId="176" fontId="0" fillId="0" borderId="48" xfId="0" applyNumberFormat="1" applyBorder="1" applyAlignment="1">
      <alignment horizontal="center" vertical="top"/>
    </xf>
    <xf numFmtId="176" fontId="0" fillId="0" borderId="61" xfId="0" applyNumberFormat="1" applyBorder="1" applyAlignment="1">
      <alignment horizontal="center" vertical="center" shrinkToFit="1"/>
    </xf>
    <xf numFmtId="176" fontId="0" fillId="0" borderId="0" xfId="0" applyNumberFormat="1" applyAlignment="1">
      <alignment horizontal="center" vertical="center"/>
    </xf>
    <xf numFmtId="176" fontId="0" fillId="0" borderId="48" xfId="0" applyNumberFormat="1" applyBorder="1" applyAlignment="1">
      <alignment horizontal="center" vertical="center" shrinkToFit="1"/>
    </xf>
    <xf numFmtId="49" fontId="0" fillId="0" borderId="48" xfId="0" applyNumberFormat="1" applyBorder="1" applyAlignment="1">
      <alignment horizontal="center" vertical="center"/>
    </xf>
    <xf numFmtId="0" fontId="6" fillId="0" borderId="7" xfId="0" applyFont="1" applyBorder="1" applyAlignment="1">
      <alignment horizontal="left" vertical="center" wrapText="1"/>
    </xf>
    <xf numFmtId="0" fontId="6" fillId="0" borderId="7" xfId="0" applyFont="1" applyBorder="1" applyAlignment="1">
      <alignment horizontal="left" vertical="center"/>
    </xf>
    <xf numFmtId="0" fontId="0" fillId="0" borderId="54" xfId="0" applyBorder="1" applyAlignment="1">
      <alignment horizontal="left" vertical="center" wrapText="1"/>
    </xf>
    <xf numFmtId="0" fontId="0" fillId="0" borderId="45" xfId="0" applyBorder="1" applyAlignment="1" applyProtection="1">
      <alignment horizontal="left" vertical="center"/>
      <protection locked="0"/>
    </xf>
    <xf numFmtId="0" fontId="0" fillId="0" borderId="46" xfId="0" applyBorder="1" applyAlignment="1" applyProtection="1">
      <alignment horizontal="left" vertical="center"/>
      <protection locked="0"/>
    </xf>
    <xf numFmtId="0" fontId="0" fillId="0" borderId="53" xfId="0" applyBorder="1" applyAlignment="1" applyProtection="1">
      <alignment horizontal="left" vertical="center"/>
      <protection locked="0"/>
    </xf>
    <xf numFmtId="49" fontId="0" fillId="0" borderId="45" xfId="0" applyNumberFormat="1" applyBorder="1" applyAlignment="1" applyProtection="1">
      <alignment horizontal="left" vertical="center"/>
      <protection locked="0"/>
    </xf>
    <xf numFmtId="49" fontId="0" fillId="0" borderId="46" xfId="0" applyNumberFormat="1" applyBorder="1" applyAlignment="1" applyProtection="1">
      <alignment horizontal="left" vertical="center"/>
      <protection locked="0"/>
    </xf>
    <xf numFmtId="49" fontId="0" fillId="0" borderId="53" xfId="0" applyNumberFormat="1" applyBorder="1" applyAlignment="1" applyProtection="1">
      <alignment horizontal="left" vertical="center"/>
      <protection locked="0"/>
    </xf>
    <xf numFmtId="0" fontId="0" fillId="0" borderId="44" xfId="0" applyBorder="1" applyAlignment="1">
      <alignment horizontal="left" vertical="center" wrapText="1"/>
    </xf>
    <xf numFmtId="0" fontId="0" fillId="0" borderId="44" xfId="0" applyBorder="1" applyAlignment="1">
      <alignment horizontal="left" vertical="center"/>
    </xf>
    <xf numFmtId="0" fontId="5" fillId="6" borderId="50" xfId="0" applyFont="1" applyFill="1" applyBorder="1" applyAlignment="1">
      <alignment horizontal="center" vertical="center"/>
    </xf>
    <xf numFmtId="0" fontId="5" fillId="6" borderId="51" xfId="0" applyFont="1" applyFill="1" applyBorder="1" applyAlignment="1">
      <alignment horizontal="center" vertical="center"/>
    </xf>
    <xf numFmtId="0" fontId="0" fillId="0" borderId="55" xfId="0" applyBorder="1" applyAlignment="1">
      <alignment horizontal="left" vertical="center" wrapText="1"/>
    </xf>
    <xf numFmtId="0" fontId="0" fillId="0" borderId="56" xfId="0" applyBorder="1" applyAlignment="1">
      <alignment horizontal="left" vertical="center"/>
    </xf>
    <xf numFmtId="0" fontId="0" fillId="0" borderId="57" xfId="0" applyBorder="1" applyAlignment="1">
      <alignment horizontal="left" vertical="center"/>
    </xf>
    <xf numFmtId="0" fontId="0" fillId="0" borderId="45" xfId="0" applyBorder="1" applyAlignment="1">
      <alignment horizontal="left" vertical="center" wrapText="1"/>
    </xf>
    <xf numFmtId="0" fontId="0" fillId="0" borderId="46" xfId="0" applyBorder="1" applyAlignment="1">
      <alignment horizontal="left" vertical="center"/>
    </xf>
    <xf numFmtId="0" fontId="0" fillId="0" borderId="53" xfId="0" applyBorder="1" applyAlignment="1">
      <alignment horizontal="left" vertical="center"/>
    </xf>
    <xf numFmtId="0" fontId="12" fillId="0" borderId="45" xfId="2" applyBorder="1" applyAlignment="1" applyProtection="1">
      <alignment horizontal="left" vertical="center"/>
      <protection locked="0"/>
    </xf>
    <xf numFmtId="0" fontId="15" fillId="0" borderId="44" xfId="2" applyFont="1" applyBorder="1" applyAlignment="1">
      <alignment horizontal="left" vertical="center" wrapText="1"/>
    </xf>
    <xf numFmtId="0" fontId="15" fillId="0" borderId="44" xfId="2" applyFont="1" applyBorder="1" applyAlignment="1">
      <alignment horizontal="left" vertical="center"/>
    </xf>
    <xf numFmtId="0" fontId="12" fillId="0" borderId="44" xfId="2" applyBorder="1" applyAlignment="1">
      <alignment horizontal="left" vertical="center"/>
    </xf>
    <xf numFmtId="0" fontId="5" fillId="6" borderId="52" xfId="0" applyFont="1" applyFill="1" applyBorder="1" applyAlignment="1">
      <alignment horizontal="center" vertical="center"/>
    </xf>
    <xf numFmtId="0" fontId="15" fillId="0" borderId="45" xfId="2" applyFont="1" applyBorder="1" applyAlignment="1">
      <alignment horizontal="left" vertical="center" wrapText="1"/>
    </xf>
    <xf numFmtId="0" fontId="12" fillId="0" borderId="46" xfId="2" applyBorder="1" applyAlignment="1">
      <alignment horizontal="left" vertical="center" wrapText="1"/>
    </xf>
    <xf numFmtId="0" fontId="12" fillId="0" borderId="47" xfId="2" applyBorder="1" applyAlignment="1">
      <alignment horizontal="left" vertical="center" wrapText="1"/>
    </xf>
    <xf numFmtId="0" fontId="8" fillId="0" borderId="0" xfId="0" applyFont="1" applyAlignment="1">
      <alignment horizontal="left" vertical="center" wrapText="1"/>
    </xf>
    <xf numFmtId="0" fontId="0" fillId="4" borderId="1" xfId="0" applyFill="1" applyBorder="1" applyAlignment="1">
      <alignment horizontal="center" vertical="center" wrapText="1"/>
    </xf>
    <xf numFmtId="0" fontId="0" fillId="4" borderId="2" xfId="0" applyFill="1" applyBorder="1" applyAlignment="1">
      <alignment horizontal="center" vertical="center" wrapText="1"/>
    </xf>
    <xf numFmtId="0" fontId="0" fillId="4" borderId="42" xfId="0"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3" borderId="38" xfId="0" applyFont="1" applyFill="1" applyBorder="1" applyAlignment="1">
      <alignment horizontal="center" vertical="center" wrapText="1"/>
    </xf>
    <xf numFmtId="0" fontId="5" fillId="3" borderId="39"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8" fillId="5" borderId="0" xfId="0" applyFont="1" applyFill="1" applyAlignment="1">
      <alignment horizontal="center" vertical="center" wrapText="1"/>
    </xf>
    <xf numFmtId="0" fontId="0" fillId="4" borderId="4" xfId="0" applyFill="1" applyBorder="1" applyAlignment="1">
      <alignment horizontal="center" vertical="center" wrapText="1"/>
    </xf>
    <xf numFmtId="0" fontId="0" fillId="4" borderId="8" xfId="0" applyFill="1" applyBorder="1" applyAlignment="1">
      <alignment horizontal="center" vertical="center" wrapText="1"/>
    </xf>
    <xf numFmtId="0" fontId="0" fillId="4" borderId="21"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75" xfId="0" applyFill="1" applyBorder="1" applyAlignment="1">
      <alignment horizontal="center" vertical="center" wrapText="1"/>
    </xf>
    <xf numFmtId="0" fontId="0" fillId="4" borderId="74" xfId="0" applyFill="1" applyBorder="1" applyAlignment="1">
      <alignment horizontal="center" vertical="center" wrapText="1"/>
    </xf>
    <xf numFmtId="0" fontId="0" fillId="4" borderId="37" xfId="0"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0" fillId="4" borderId="22"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0" xfId="0" applyFill="1" applyAlignment="1">
      <alignment horizontal="center" vertical="center" wrapText="1"/>
    </xf>
    <xf numFmtId="0" fontId="0" fillId="4" borderId="7" xfId="0" applyFill="1" applyBorder="1" applyAlignment="1">
      <alignment horizontal="center" vertical="center" wrapText="1"/>
    </xf>
    <xf numFmtId="0" fontId="0" fillId="4" borderId="40" xfId="0" applyFill="1" applyBorder="1" applyAlignment="1">
      <alignment horizontal="center" vertical="center" wrapText="1"/>
    </xf>
    <xf numFmtId="0" fontId="0" fillId="4" borderId="41" xfId="0" applyFill="1" applyBorder="1" applyAlignment="1">
      <alignment horizontal="center" vertical="center" wrapText="1"/>
    </xf>
    <xf numFmtId="176" fontId="0" fillId="0" borderId="48" xfId="0" applyNumberFormat="1" applyBorder="1" applyAlignment="1">
      <alignment horizontal="center" vertical="center" wrapText="1"/>
    </xf>
    <xf numFmtId="176" fontId="0" fillId="0" borderId="49" xfId="0" applyNumberFormat="1" applyBorder="1" applyAlignment="1">
      <alignment horizontal="center" vertical="center"/>
    </xf>
    <xf numFmtId="176" fontId="0" fillId="0" borderId="16" xfId="0" applyNumberFormat="1" applyBorder="1" applyAlignment="1">
      <alignment horizontal="center" vertical="center" wrapText="1"/>
    </xf>
    <xf numFmtId="176" fontId="0" fillId="0" borderId="49" xfId="0" applyNumberFormat="1" applyBorder="1" applyAlignment="1">
      <alignment horizontal="center" vertical="center" wrapText="1"/>
    </xf>
    <xf numFmtId="176" fontId="0" fillId="0" borderId="45" xfId="0" applyNumberFormat="1" applyBorder="1" applyAlignment="1">
      <alignment horizontal="center" vertical="center"/>
    </xf>
    <xf numFmtId="176" fontId="0" fillId="0" borderId="46" xfId="0" applyNumberFormat="1" applyBorder="1" applyAlignment="1">
      <alignment horizontal="center" vertical="center"/>
    </xf>
    <xf numFmtId="176" fontId="0" fillId="0" borderId="47" xfId="0" applyNumberFormat="1" applyBorder="1" applyAlignment="1">
      <alignment horizontal="center" vertical="center"/>
    </xf>
    <xf numFmtId="176" fontId="0" fillId="0" borderId="44" xfId="0" applyNumberFormat="1" applyBorder="1" applyAlignment="1">
      <alignment horizontal="center" vertical="center" wrapText="1"/>
    </xf>
    <xf numFmtId="176" fontId="0" fillId="0" borderId="44" xfId="0" applyNumberFormat="1" applyBorder="1" applyAlignment="1">
      <alignment horizontal="center" vertical="center"/>
    </xf>
    <xf numFmtId="176" fontId="0" fillId="0" borderId="58" xfId="0" applyNumberFormat="1" applyBorder="1" applyAlignment="1">
      <alignment horizontal="center" vertical="center"/>
    </xf>
    <xf numFmtId="176" fontId="0" fillId="0" borderId="61" xfId="0" applyNumberFormat="1" applyBorder="1" applyAlignment="1">
      <alignment horizontal="center" vertical="center"/>
    </xf>
    <xf numFmtId="176" fontId="0" fillId="0" borderId="58" xfId="0" applyNumberFormat="1" applyBorder="1" applyAlignment="1">
      <alignment horizontal="center" vertical="center" wrapText="1"/>
    </xf>
    <xf numFmtId="176" fontId="0" fillId="0" borderId="61" xfId="0" applyNumberFormat="1" applyBorder="1" applyAlignment="1">
      <alignment horizontal="center" vertical="center" wrapText="1"/>
    </xf>
    <xf numFmtId="176" fontId="0" fillId="0" borderId="59" xfId="0" applyNumberFormat="1" applyBorder="1" applyAlignment="1">
      <alignment horizontal="center" vertical="center" wrapText="1"/>
    </xf>
    <xf numFmtId="176" fontId="0" fillId="0" borderId="60" xfId="0" applyNumberFormat="1" applyBorder="1" applyAlignment="1">
      <alignment horizontal="center" vertical="center" wrapText="1"/>
    </xf>
    <xf numFmtId="176" fontId="0" fillId="0" borderId="45" xfId="0" applyNumberFormat="1" applyBorder="1" applyAlignment="1">
      <alignment horizontal="center" vertical="center" wrapText="1"/>
    </xf>
    <xf numFmtId="176" fontId="0" fillId="0" borderId="47" xfId="0" applyNumberFormat="1" applyBorder="1" applyAlignment="1">
      <alignment horizontal="center" vertical="center" wrapText="1"/>
    </xf>
    <xf numFmtId="176" fontId="0" fillId="0" borderId="48" xfId="0" applyNumberFormat="1" applyBorder="1" applyAlignment="1">
      <alignment horizontal="center" vertical="center"/>
    </xf>
    <xf numFmtId="176" fontId="0" fillId="0" borderId="58" xfId="0" applyNumberFormat="1" applyBorder="1" applyAlignment="1">
      <alignment horizontal="left" vertical="top"/>
    </xf>
    <xf numFmtId="176" fontId="0" fillId="0" borderId="63" xfId="0" applyNumberFormat="1" applyBorder="1" applyAlignment="1">
      <alignment horizontal="left" vertical="top"/>
    </xf>
    <xf numFmtId="176" fontId="0" fillId="0" borderId="61" xfId="0" applyNumberFormat="1" applyBorder="1" applyAlignment="1">
      <alignment horizontal="left" vertical="top"/>
    </xf>
    <xf numFmtId="176" fontId="0" fillId="0" borderId="59" xfId="0" applyNumberFormat="1" applyBorder="1" applyAlignment="1">
      <alignment horizontal="left" vertical="top"/>
    </xf>
    <xf numFmtId="176" fontId="0" fillId="0" borderId="0" xfId="0" applyNumberFormat="1" applyAlignment="1">
      <alignment horizontal="left" vertical="top"/>
    </xf>
    <xf numFmtId="176" fontId="0" fillId="0" borderId="60" xfId="0" applyNumberFormat="1" applyBorder="1" applyAlignment="1">
      <alignment horizontal="left" vertical="top"/>
    </xf>
    <xf numFmtId="176" fontId="0" fillId="0" borderId="64" xfId="0" applyNumberFormat="1" applyBorder="1" applyAlignment="1">
      <alignment horizontal="left" vertical="top"/>
    </xf>
    <xf numFmtId="176" fontId="0" fillId="0" borderId="62" xfId="0" applyNumberFormat="1" applyBorder="1" applyAlignment="1">
      <alignment horizontal="left" vertical="top"/>
    </xf>
    <xf numFmtId="176" fontId="0" fillId="0" borderId="65" xfId="0" applyNumberFormat="1" applyBorder="1" applyAlignment="1">
      <alignment horizontal="left" vertical="top"/>
    </xf>
    <xf numFmtId="176" fontId="0" fillId="0" borderId="60" xfId="0" applyNumberFormat="1" applyBorder="1" applyAlignment="1">
      <alignment horizontal="center" vertical="center"/>
    </xf>
    <xf numFmtId="176" fontId="0" fillId="0" borderId="65" xfId="0" applyNumberFormat="1" applyBorder="1" applyAlignment="1">
      <alignment horizontal="center" vertical="center"/>
    </xf>
    <xf numFmtId="176" fontId="0" fillId="9" borderId="45" xfId="0" applyNumberFormat="1" applyFill="1" applyBorder="1" applyAlignment="1">
      <alignment horizontal="left" vertical="center"/>
    </xf>
    <xf numFmtId="176" fontId="0" fillId="9" borderId="46" xfId="0" applyNumberFormat="1" applyFill="1" applyBorder="1" applyAlignment="1">
      <alignment horizontal="left" vertical="center"/>
    </xf>
    <xf numFmtId="176" fontId="0" fillId="9" borderId="47" xfId="0" applyNumberFormat="1" applyFill="1" applyBorder="1" applyAlignment="1">
      <alignment horizontal="left" vertical="center"/>
    </xf>
    <xf numFmtId="176" fontId="0" fillId="0" borderId="63" xfId="0" applyNumberFormat="1" applyBorder="1" applyAlignment="1">
      <alignment horizontal="left" vertical="center"/>
    </xf>
    <xf numFmtId="176" fontId="0" fillId="0" borderId="45" xfId="0" applyNumberFormat="1" applyBorder="1" applyAlignment="1">
      <alignment horizontal="left" vertical="center"/>
    </xf>
    <xf numFmtId="176" fontId="0" fillId="0" borderId="46" xfId="0" applyNumberFormat="1" applyBorder="1" applyAlignment="1">
      <alignment horizontal="left" vertical="center"/>
    </xf>
    <xf numFmtId="176" fontId="0" fillId="0" borderId="47" xfId="0" applyNumberFormat="1" applyBorder="1" applyAlignment="1">
      <alignment horizontal="left" vertical="center"/>
    </xf>
    <xf numFmtId="0" fontId="0" fillId="0" borderId="44" xfId="0" applyBorder="1" applyAlignment="1">
      <alignment horizontal="center" vertical="center"/>
    </xf>
  </cellXfs>
  <cellStyles count="3">
    <cellStyle name="ハイパーリンク" xfId="2" builtinId="8"/>
    <cellStyle name="標準" xfId="0" builtinId="0"/>
    <cellStyle name="標準 5" xfId="1" xr:uid="{AC1FE23C-7EA4-4604-AD28-053D548C62A5}"/>
  </cellStyles>
  <dxfs count="1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108857</xdr:colOff>
      <xdr:row>2</xdr:row>
      <xdr:rowOff>108858</xdr:rowOff>
    </xdr:from>
    <xdr:to>
      <xdr:col>10</xdr:col>
      <xdr:colOff>340179</xdr:colOff>
      <xdr:row>4</xdr:row>
      <xdr:rowOff>367393</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524750" y="1006929"/>
          <a:ext cx="5619750" cy="11566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給電条件の制限</a:t>
          </a:r>
          <a:endParaRPr kumimoji="1" lang="en-US" altLang="ja-JP" sz="1800"/>
        </a:p>
        <a:p>
          <a:r>
            <a:rPr kumimoji="1" lang="en-US" altLang="ja-JP" sz="1800"/>
            <a:t>AC</a:t>
          </a:r>
          <a:r>
            <a:rPr kumimoji="1" lang="ja-JP" altLang="en-US" sz="1800"/>
            <a:t>の場合：単相</a:t>
          </a:r>
          <a:r>
            <a:rPr kumimoji="1" lang="en-US" altLang="ja-JP" sz="1800"/>
            <a:t>100V</a:t>
          </a:r>
          <a:r>
            <a:rPr kumimoji="1" lang="ja-JP" altLang="en-US" sz="1800"/>
            <a:t> </a:t>
          </a:r>
          <a:r>
            <a:rPr kumimoji="1" lang="en-US" altLang="ja-JP" sz="1800"/>
            <a:t>or</a:t>
          </a:r>
          <a:r>
            <a:rPr kumimoji="1" lang="ja-JP" altLang="en-US" sz="1800"/>
            <a:t> 単相</a:t>
          </a:r>
          <a:r>
            <a:rPr kumimoji="1" lang="en-US" altLang="ja-JP" sz="1800"/>
            <a:t>200V</a:t>
          </a:r>
          <a:r>
            <a:rPr kumimoji="1" lang="ja-JP" altLang="en-US" sz="1800"/>
            <a:t> 　</a:t>
          </a:r>
          <a:r>
            <a:rPr kumimoji="1" lang="en-US" altLang="ja-JP" sz="1800"/>
            <a:t>1000W</a:t>
          </a:r>
          <a:r>
            <a:rPr kumimoji="1" lang="ja-JP" altLang="en-US" sz="1800"/>
            <a:t>まで</a:t>
          </a:r>
          <a:endParaRPr kumimoji="1" lang="en-US" altLang="ja-JP" sz="1800"/>
        </a:p>
        <a:p>
          <a:r>
            <a:rPr kumimoji="1" lang="en-US" altLang="ja-JP" sz="1800"/>
            <a:t>DC</a:t>
          </a:r>
          <a:r>
            <a:rPr kumimoji="1" lang="ja-JP" altLang="en-US" sz="1800"/>
            <a:t>の場合：</a:t>
          </a:r>
          <a:r>
            <a:rPr kumimoji="1" lang="en-US" altLang="ja-JP" sz="1800"/>
            <a:t>100V</a:t>
          </a:r>
          <a:r>
            <a:rPr kumimoji="1" lang="ja-JP" altLang="en-US" sz="1800"/>
            <a:t>、</a:t>
          </a:r>
          <a:r>
            <a:rPr kumimoji="1" lang="en-US" altLang="ja-JP" sz="1800"/>
            <a:t>10A</a:t>
          </a:r>
          <a:r>
            <a:rPr kumimoji="1" lang="ja-JP" altLang="en-US" sz="1800"/>
            <a:t>まで</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314324</xdr:colOff>
      <xdr:row>0</xdr:row>
      <xdr:rowOff>114300</xdr:rowOff>
    </xdr:from>
    <xdr:to>
      <xdr:col>9</xdr:col>
      <xdr:colOff>419099</xdr:colOff>
      <xdr:row>5</xdr:row>
      <xdr:rowOff>114300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314324" y="114300"/>
          <a:ext cx="6276975" cy="857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可能であれば、ここに試験品の外観写真を貼り付けてください。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iri-tokyo.jp/site/shiken/rates-guide.html" TargetMode="External"/><Relationship Id="rId2" Type="http://schemas.openxmlformats.org/officeDocument/2006/relationships/hyperlink" Target="http://www.iri-tokyo.jp/site/shiken/iraishiken.html" TargetMode="External"/><Relationship Id="rId1" Type="http://schemas.openxmlformats.org/officeDocument/2006/relationships/hyperlink" Target="http://www.iri-tokyo.jp/site/kouon/uketsuke-download.html"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3C905-C346-4DA2-8E5E-54C225CFE679}">
  <sheetPr codeName="Sheet1">
    <tabColor rgb="FFFF0000"/>
  </sheetPr>
  <dimension ref="A1:C34"/>
  <sheetViews>
    <sheetView tabSelected="1" zoomScale="85" zoomScaleNormal="85" workbookViewId="0"/>
  </sheetViews>
  <sheetFormatPr defaultRowHeight="13.5" x14ac:dyDescent="0.15"/>
  <cols>
    <col min="1" max="1" width="55.25" customWidth="1"/>
    <col min="2" max="2" width="60.75" customWidth="1"/>
    <col min="3" max="3" width="70.75" customWidth="1"/>
  </cols>
  <sheetData>
    <row r="1" spans="1:3" ht="53.25" customHeight="1" x14ac:dyDescent="0.15">
      <c r="A1" s="62" t="s">
        <v>219</v>
      </c>
    </row>
    <row r="2" spans="1:3" ht="83.25" customHeight="1" thickBot="1" x14ac:dyDescent="0.2">
      <c r="A2" s="89" t="s">
        <v>261</v>
      </c>
      <c r="B2" s="90"/>
      <c r="C2" s="90"/>
    </row>
    <row r="3" spans="1:3" ht="22.5" customHeight="1" thickBot="1" x14ac:dyDescent="0.2">
      <c r="A3" s="26" t="s">
        <v>10</v>
      </c>
      <c r="B3" s="27" t="s">
        <v>101</v>
      </c>
      <c r="C3" s="28" t="s">
        <v>13</v>
      </c>
    </row>
    <row r="4" spans="1:3" ht="22.5" customHeight="1" x14ac:dyDescent="0.15">
      <c r="A4" s="22" t="s">
        <v>3</v>
      </c>
      <c r="B4" s="24" t="s">
        <v>35</v>
      </c>
      <c r="C4" s="10"/>
    </row>
    <row r="5" spans="1:3" ht="63.75" customHeight="1" x14ac:dyDescent="0.15">
      <c r="A5" s="30" t="s">
        <v>106</v>
      </c>
      <c r="B5" s="12" t="s">
        <v>21</v>
      </c>
      <c r="C5" s="15" t="s">
        <v>212</v>
      </c>
    </row>
    <row r="6" spans="1:3" ht="71.25" customHeight="1" x14ac:dyDescent="0.15">
      <c r="A6" s="30" t="s">
        <v>107</v>
      </c>
      <c r="B6" s="13" t="s">
        <v>20</v>
      </c>
      <c r="C6" s="15" t="s">
        <v>102</v>
      </c>
    </row>
    <row r="7" spans="1:3" ht="65.25" customHeight="1" x14ac:dyDescent="0.15">
      <c r="A7" s="77" t="s">
        <v>31</v>
      </c>
      <c r="B7" s="78" t="s">
        <v>32</v>
      </c>
      <c r="C7" s="76" t="s">
        <v>234</v>
      </c>
    </row>
    <row r="8" spans="1:3" ht="93" customHeight="1" thickBot="1" x14ac:dyDescent="0.2">
      <c r="A8" s="79" t="s">
        <v>226</v>
      </c>
      <c r="B8" s="80" t="s">
        <v>233</v>
      </c>
      <c r="C8" s="81" t="s">
        <v>235</v>
      </c>
    </row>
    <row r="9" spans="1:3" ht="22.5" customHeight="1" x14ac:dyDescent="0.15">
      <c r="A9" s="22" t="s">
        <v>5</v>
      </c>
      <c r="B9" s="24" t="s">
        <v>35</v>
      </c>
      <c r="C9" s="10" t="s">
        <v>103</v>
      </c>
    </row>
    <row r="10" spans="1:3" ht="40.5" customHeight="1" x14ac:dyDescent="0.15">
      <c r="A10" s="11" t="s">
        <v>11</v>
      </c>
      <c r="B10" s="13" t="s">
        <v>22</v>
      </c>
      <c r="C10" s="15" t="s">
        <v>213</v>
      </c>
    </row>
    <row r="11" spans="1:3" ht="98.25" customHeight="1" thickBot="1" x14ac:dyDescent="0.2">
      <c r="A11" s="16" t="s">
        <v>12</v>
      </c>
      <c r="B11" s="17" t="s">
        <v>23</v>
      </c>
      <c r="C11" s="18" t="s">
        <v>164</v>
      </c>
    </row>
    <row r="12" spans="1:3" ht="22.5" customHeight="1" x14ac:dyDescent="0.15">
      <c r="A12" s="22" t="s">
        <v>8</v>
      </c>
      <c r="B12" s="24" t="s">
        <v>35</v>
      </c>
      <c r="C12" s="10"/>
    </row>
    <row r="13" spans="1:3" ht="42" customHeight="1" x14ac:dyDescent="0.15">
      <c r="A13" s="30" t="s">
        <v>105</v>
      </c>
      <c r="B13" s="13" t="s">
        <v>24</v>
      </c>
      <c r="C13" s="14" t="s">
        <v>214</v>
      </c>
    </row>
    <row r="14" spans="1:3" ht="42.75" customHeight="1" thickBot="1" x14ac:dyDescent="0.2">
      <c r="A14" s="31" t="s">
        <v>104</v>
      </c>
      <c r="B14" s="17" t="s">
        <v>25</v>
      </c>
      <c r="C14" s="18" t="s">
        <v>215</v>
      </c>
    </row>
    <row r="15" spans="1:3" ht="28.5" customHeight="1" thickBot="1" x14ac:dyDescent="0.2">
      <c r="A15" s="23" t="s">
        <v>4</v>
      </c>
      <c r="B15" s="1" t="s">
        <v>26</v>
      </c>
      <c r="C15" s="2" t="s">
        <v>216</v>
      </c>
    </row>
    <row r="16" spans="1:3" ht="56.25" customHeight="1" thickBot="1" x14ac:dyDescent="0.2">
      <c r="A16" s="23" t="s">
        <v>9</v>
      </c>
      <c r="B16" s="1" t="s">
        <v>27</v>
      </c>
      <c r="C16" s="9" t="s">
        <v>108</v>
      </c>
    </row>
    <row r="17" spans="1:3" ht="36.75" customHeight="1" thickBot="1" x14ac:dyDescent="0.2">
      <c r="A17" s="23" t="s">
        <v>6</v>
      </c>
      <c r="B17" s="1" t="s">
        <v>28</v>
      </c>
      <c r="C17" s="9" t="s">
        <v>109</v>
      </c>
    </row>
    <row r="18" spans="1:3" ht="22.5" customHeight="1" x14ac:dyDescent="0.15">
      <c r="A18" s="22" t="s">
        <v>7</v>
      </c>
      <c r="B18" s="24" t="s">
        <v>35</v>
      </c>
      <c r="C18" s="10"/>
    </row>
    <row r="19" spans="1:3" ht="22.5" customHeight="1" x14ac:dyDescent="0.15">
      <c r="A19" s="3" t="s">
        <v>14</v>
      </c>
      <c r="B19" s="25" t="s">
        <v>35</v>
      </c>
      <c r="C19" s="5"/>
    </row>
    <row r="20" spans="1:3" ht="22.5" customHeight="1" x14ac:dyDescent="0.15">
      <c r="A20" s="3" t="s">
        <v>15</v>
      </c>
      <c r="B20" s="4" t="s">
        <v>29</v>
      </c>
      <c r="C20" s="5" t="s">
        <v>246</v>
      </c>
    </row>
    <row r="21" spans="1:3" ht="22.5" customHeight="1" x14ac:dyDescent="0.15">
      <c r="A21" s="19" t="s">
        <v>16</v>
      </c>
      <c r="B21" s="20" t="s">
        <v>30</v>
      </c>
      <c r="C21" s="21" t="s">
        <v>247</v>
      </c>
    </row>
    <row r="22" spans="1:3" ht="22.5" customHeight="1" x14ac:dyDescent="0.15">
      <c r="A22" s="3" t="s">
        <v>18</v>
      </c>
      <c r="B22" s="25" t="s">
        <v>35</v>
      </c>
      <c r="C22" s="5"/>
    </row>
    <row r="23" spans="1:3" ht="22.5" customHeight="1" thickBot="1" x14ac:dyDescent="0.2">
      <c r="A23" s="6" t="s">
        <v>17</v>
      </c>
      <c r="B23" s="7" t="s">
        <v>33</v>
      </c>
      <c r="C23" s="8" t="s">
        <v>247</v>
      </c>
    </row>
    <row r="24" spans="1:3" ht="38.25" customHeight="1" thickBot="1" x14ac:dyDescent="0.2">
      <c r="A24" s="32" t="s">
        <v>110</v>
      </c>
      <c r="B24" s="1" t="s">
        <v>34</v>
      </c>
      <c r="C24" s="2"/>
    </row>
    <row r="25" spans="1:3" ht="22.5" customHeight="1" x14ac:dyDescent="0.15"/>
    <row r="26" spans="1:3" ht="22.5" customHeight="1" x14ac:dyDescent="0.15"/>
    <row r="27" spans="1:3" ht="22.5" customHeight="1" x14ac:dyDescent="0.15"/>
    <row r="28" spans="1:3" ht="22.5" customHeight="1" x14ac:dyDescent="0.15"/>
    <row r="29" spans="1:3" ht="22.5" customHeight="1" x14ac:dyDescent="0.15"/>
    <row r="30" spans="1:3" ht="22.5" customHeight="1" x14ac:dyDescent="0.15"/>
    <row r="31" spans="1:3" ht="22.5" customHeight="1" x14ac:dyDescent="0.15"/>
    <row r="32" spans="1:3" ht="22.5" customHeight="1" x14ac:dyDescent="0.15"/>
    <row r="33" ht="22.5" customHeight="1" x14ac:dyDescent="0.15"/>
    <row r="34" ht="22.5" customHeight="1" x14ac:dyDescent="0.15"/>
  </sheetData>
  <sheetProtection algorithmName="SHA-512" hashValue="2EsCl44K1UdEjAOm67KY5FAKw9S1UwZKMqEfJ1NwEYTbh6dHnhFYgl94hJ8cnGK3CHRe5X61nBdtnN9y2W8CKg==" saltValue="ZrGJU0aDpiR73tG0vV1CPg==" spinCount="100000" sheet="1" objects="1" scenarios="1"/>
  <mergeCells count="1">
    <mergeCell ref="A2:C2"/>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99A69-F8D0-44C6-B9AF-CDF0C452EE35}">
  <sheetPr codeName="Sheet4">
    <tabColor rgb="FFFF0000"/>
  </sheetPr>
  <dimension ref="A2:K38"/>
  <sheetViews>
    <sheetView workbookViewId="0">
      <selection activeCell="C9" sqref="C9:J9"/>
    </sheetView>
  </sheetViews>
  <sheetFormatPr defaultRowHeight="13.5" x14ac:dyDescent="0.15"/>
  <cols>
    <col min="1" max="1" width="3.25" style="34" customWidth="1"/>
    <col min="2" max="2" width="22.5" bestFit="1" customWidth="1"/>
    <col min="10" max="10" width="13.875" customWidth="1"/>
    <col min="11" max="11" width="15.5" customWidth="1"/>
  </cols>
  <sheetData>
    <row r="2" spans="1:10" x14ac:dyDescent="0.15">
      <c r="B2" s="35" t="s">
        <v>136</v>
      </c>
    </row>
    <row r="3" spans="1:10" ht="45" customHeight="1" x14ac:dyDescent="0.15">
      <c r="B3" s="109" t="s">
        <v>249</v>
      </c>
      <c r="C3" s="110"/>
      <c r="D3" s="110"/>
      <c r="E3" s="110"/>
      <c r="F3" s="110"/>
      <c r="G3" s="110"/>
      <c r="H3" s="110"/>
      <c r="I3" s="110"/>
      <c r="J3" s="110"/>
    </row>
    <row r="4" spans="1:10" ht="45" customHeight="1" x14ac:dyDescent="0.15">
      <c r="B4" s="109" t="s">
        <v>250</v>
      </c>
      <c r="C4" s="111"/>
      <c r="D4" s="111"/>
      <c r="E4" s="111"/>
      <c r="F4" s="111"/>
      <c r="G4" s="111"/>
      <c r="H4" s="111"/>
      <c r="I4" s="111"/>
      <c r="J4" s="111"/>
    </row>
    <row r="5" spans="1:10" ht="38.25" customHeight="1" x14ac:dyDescent="0.15">
      <c r="B5" s="98" t="s">
        <v>208</v>
      </c>
      <c r="C5" s="99"/>
      <c r="D5" s="99"/>
      <c r="E5" s="99"/>
      <c r="F5" s="99"/>
      <c r="G5" s="99"/>
      <c r="H5" s="99"/>
      <c r="I5" s="99"/>
      <c r="J5" s="99"/>
    </row>
    <row r="6" spans="1:10" ht="38.25" customHeight="1" x14ac:dyDescent="0.15">
      <c r="B6" s="113" t="s">
        <v>251</v>
      </c>
      <c r="C6" s="114"/>
      <c r="D6" s="114"/>
      <c r="E6" s="114"/>
      <c r="F6" s="114"/>
      <c r="G6" s="114"/>
      <c r="H6" s="114"/>
      <c r="I6" s="114"/>
      <c r="J6" s="115"/>
    </row>
    <row r="7" spans="1:10" ht="26.25" customHeight="1" thickBot="1" x14ac:dyDescent="0.2"/>
    <row r="8" spans="1:10" ht="26.25" customHeight="1" x14ac:dyDescent="0.15">
      <c r="A8" s="100" t="s">
        <v>132</v>
      </c>
      <c r="B8" s="101"/>
      <c r="C8" s="101"/>
      <c r="D8" s="101"/>
      <c r="E8" s="101"/>
      <c r="F8" s="101"/>
      <c r="G8" s="101"/>
      <c r="H8" s="101"/>
      <c r="I8" s="101"/>
      <c r="J8" s="112"/>
    </row>
    <row r="9" spans="1:10" ht="26.25" customHeight="1" x14ac:dyDescent="0.15">
      <c r="A9" s="38">
        <v>1</v>
      </c>
      <c r="B9" s="57" t="s">
        <v>120</v>
      </c>
      <c r="C9" s="92"/>
      <c r="D9" s="93"/>
      <c r="E9" s="93"/>
      <c r="F9" s="93"/>
      <c r="G9" s="93"/>
      <c r="H9" s="93"/>
      <c r="I9" s="93"/>
      <c r="J9" s="94"/>
    </row>
    <row r="10" spans="1:10" ht="26.25" customHeight="1" x14ac:dyDescent="0.15">
      <c r="A10" s="38">
        <v>2</v>
      </c>
      <c r="B10" s="57" t="s">
        <v>123</v>
      </c>
      <c r="C10" s="92"/>
      <c r="D10" s="93"/>
      <c r="E10" s="93"/>
      <c r="F10" s="93"/>
      <c r="G10" s="93"/>
      <c r="H10" s="93"/>
      <c r="I10" s="93"/>
      <c r="J10" s="94"/>
    </row>
    <row r="11" spans="1:10" ht="26.25" customHeight="1" x14ac:dyDescent="0.15">
      <c r="A11" s="38">
        <v>3</v>
      </c>
      <c r="B11" s="57" t="s">
        <v>122</v>
      </c>
      <c r="C11" s="108"/>
      <c r="D11" s="93"/>
      <c r="E11" s="93"/>
      <c r="F11" s="93"/>
      <c r="G11" s="93"/>
      <c r="H11" s="93"/>
      <c r="I11" s="93"/>
      <c r="J11" s="94"/>
    </row>
    <row r="12" spans="1:10" ht="26.25" customHeight="1" x14ac:dyDescent="0.15">
      <c r="A12" s="38">
        <v>4</v>
      </c>
      <c r="B12" s="57" t="s">
        <v>124</v>
      </c>
      <c r="C12" s="95"/>
      <c r="D12" s="96"/>
      <c r="E12" s="96"/>
      <c r="F12" s="96"/>
      <c r="G12" s="96"/>
      <c r="H12" s="96"/>
      <c r="I12" s="96"/>
      <c r="J12" s="97"/>
    </row>
    <row r="13" spans="1:10" ht="26.25" customHeight="1" x14ac:dyDescent="0.15">
      <c r="A13" s="38">
        <v>5</v>
      </c>
      <c r="B13" s="57" t="s">
        <v>125</v>
      </c>
      <c r="C13" s="92" t="s">
        <v>181</v>
      </c>
      <c r="D13" s="93"/>
      <c r="E13" s="93"/>
      <c r="F13" s="93"/>
      <c r="G13" s="93"/>
      <c r="H13" s="93"/>
      <c r="I13" s="93"/>
      <c r="J13" s="94"/>
    </row>
    <row r="14" spans="1:10" ht="26.25" customHeight="1" x14ac:dyDescent="0.15">
      <c r="A14" s="38">
        <v>6</v>
      </c>
      <c r="B14" s="57" t="s">
        <v>126</v>
      </c>
      <c r="C14" s="92" t="s">
        <v>181</v>
      </c>
      <c r="D14" s="93"/>
      <c r="E14" s="93"/>
      <c r="F14" s="93"/>
      <c r="G14" s="93"/>
      <c r="H14" s="93"/>
      <c r="I14" s="93"/>
      <c r="J14" s="94"/>
    </row>
    <row r="15" spans="1:10" ht="36.75" customHeight="1" x14ac:dyDescent="0.15">
      <c r="A15" s="38">
        <v>7</v>
      </c>
      <c r="B15" s="58" t="s">
        <v>257</v>
      </c>
      <c r="C15" s="92" t="s">
        <v>258</v>
      </c>
      <c r="D15" s="93"/>
      <c r="E15" s="93"/>
      <c r="F15" s="93"/>
      <c r="G15" s="93"/>
      <c r="H15" s="93"/>
      <c r="I15" s="93"/>
      <c r="J15" s="94"/>
    </row>
    <row r="16" spans="1:10" ht="30.75" customHeight="1" x14ac:dyDescent="0.15">
      <c r="A16" s="38">
        <v>8</v>
      </c>
      <c r="B16" s="58" t="s">
        <v>137</v>
      </c>
      <c r="C16" s="105" t="s">
        <v>184</v>
      </c>
      <c r="D16" s="106"/>
      <c r="E16" s="106"/>
      <c r="F16" s="106"/>
      <c r="G16" s="106"/>
      <c r="H16" s="106"/>
      <c r="I16" s="106"/>
      <c r="J16" s="107"/>
    </row>
    <row r="17" spans="1:11" ht="53.25" customHeight="1" x14ac:dyDescent="0.15">
      <c r="A17" s="38">
        <v>9</v>
      </c>
      <c r="B17" s="58" t="s">
        <v>138</v>
      </c>
      <c r="C17" s="105" t="s">
        <v>185</v>
      </c>
      <c r="D17" s="106"/>
      <c r="E17" s="106"/>
      <c r="F17" s="106"/>
      <c r="G17" s="106"/>
      <c r="H17" s="106"/>
      <c r="I17" s="106"/>
      <c r="J17" s="107"/>
    </row>
    <row r="18" spans="1:11" ht="58.5" customHeight="1" thickBot="1" x14ac:dyDescent="0.2">
      <c r="A18" s="39">
        <v>10</v>
      </c>
      <c r="B18" s="59" t="s">
        <v>127</v>
      </c>
      <c r="C18" s="102" t="s">
        <v>259</v>
      </c>
      <c r="D18" s="103"/>
      <c r="E18" s="103"/>
      <c r="F18" s="103"/>
      <c r="G18" s="103"/>
      <c r="H18" s="103"/>
      <c r="I18" s="103"/>
      <c r="J18" s="104"/>
    </row>
    <row r="19" spans="1:11" ht="8.25" customHeight="1" thickBot="1" x14ac:dyDescent="0.2">
      <c r="A19" s="37"/>
      <c r="B19" s="29"/>
      <c r="C19" s="36"/>
      <c r="D19" s="36"/>
      <c r="E19" s="36"/>
      <c r="F19" s="36"/>
      <c r="G19" s="36"/>
      <c r="H19" s="36"/>
      <c r="I19" s="36"/>
      <c r="J19" s="36"/>
    </row>
    <row r="20" spans="1:11" ht="26.25" customHeight="1" x14ac:dyDescent="0.15">
      <c r="A20" s="100" t="s">
        <v>207</v>
      </c>
      <c r="B20" s="101"/>
      <c r="C20" s="101"/>
      <c r="D20" s="101"/>
      <c r="E20" s="101"/>
      <c r="F20" s="101"/>
      <c r="G20" s="101"/>
      <c r="H20" s="101"/>
      <c r="I20" s="101"/>
      <c r="J20" s="101"/>
      <c r="K20" s="60" t="s">
        <v>133</v>
      </c>
    </row>
    <row r="21" spans="1:11" ht="38.25" customHeight="1" x14ac:dyDescent="0.15">
      <c r="A21" s="38">
        <v>1</v>
      </c>
      <c r="B21" s="98" t="s">
        <v>209</v>
      </c>
      <c r="C21" s="99"/>
      <c r="D21" s="99"/>
      <c r="E21" s="99"/>
      <c r="F21" s="99"/>
      <c r="G21" s="99"/>
      <c r="H21" s="99"/>
      <c r="I21" s="99"/>
      <c r="J21" s="99"/>
      <c r="K21" s="63" t="s">
        <v>181</v>
      </c>
    </row>
    <row r="22" spans="1:11" ht="26.25" customHeight="1" x14ac:dyDescent="0.15">
      <c r="A22" s="38">
        <v>2</v>
      </c>
      <c r="B22" s="99" t="s">
        <v>128</v>
      </c>
      <c r="C22" s="99"/>
      <c r="D22" s="99"/>
      <c r="E22" s="99"/>
      <c r="F22" s="99"/>
      <c r="G22" s="99"/>
      <c r="H22" s="99"/>
      <c r="I22" s="99"/>
      <c r="J22" s="99"/>
      <c r="K22" s="63" t="s">
        <v>181</v>
      </c>
    </row>
    <row r="23" spans="1:11" ht="44.25" customHeight="1" x14ac:dyDescent="0.15">
      <c r="A23" s="38">
        <v>3</v>
      </c>
      <c r="B23" s="98" t="s">
        <v>129</v>
      </c>
      <c r="C23" s="98"/>
      <c r="D23" s="98"/>
      <c r="E23" s="98"/>
      <c r="F23" s="98"/>
      <c r="G23" s="98"/>
      <c r="H23" s="98"/>
      <c r="I23" s="98"/>
      <c r="J23" s="98"/>
      <c r="K23" s="63" t="s">
        <v>181</v>
      </c>
    </row>
    <row r="24" spans="1:11" ht="40.5" customHeight="1" x14ac:dyDescent="0.15">
      <c r="A24" s="38">
        <v>4</v>
      </c>
      <c r="B24" s="98" t="s">
        <v>130</v>
      </c>
      <c r="C24" s="98"/>
      <c r="D24" s="98"/>
      <c r="E24" s="98"/>
      <c r="F24" s="98"/>
      <c r="G24" s="98"/>
      <c r="H24" s="98"/>
      <c r="I24" s="98"/>
      <c r="J24" s="98"/>
      <c r="K24" s="63" t="s">
        <v>181</v>
      </c>
    </row>
    <row r="25" spans="1:11" ht="96" customHeight="1" x14ac:dyDescent="0.15">
      <c r="A25" s="38">
        <v>5</v>
      </c>
      <c r="B25" s="98" t="s">
        <v>260</v>
      </c>
      <c r="C25" s="98"/>
      <c r="D25" s="98"/>
      <c r="E25" s="98"/>
      <c r="F25" s="98"/>
      <c r="G25" s="98"/>
      <c r="H25" s="98"/>
      <c r="I25" s="98"/>
      <c r="J25" s="98"/>
      <c r="K25" s="63" t="s">
        <v>181</v>
      </c>
    </row>
    <row r="26" spans="1:11" ht="54.75" customHeight="1" thickBot="1" x14ac:dyDescent="0.2">
      <c r="A26" s="39">
        <v>6</v>
      </c>
      <c r="B26" s="91" t="s">
        <v>131</v>
      </c>
      <c r="C26" s="91"/>
      <c r="D26" s="91"/>
      <c r="E26" s="91"/>
      <c r="F26" s="91"/>
      <c r="G26" s="91"/>
      <c r="H26" s="91"/>
      <c r="I26" s="91"/>
      <c r="J26" s="91"/>
      <c r="K26" s="63" t="s">
        <v>181</v>
      </c>
    </row>
    <row r="27" spans="1:11" ht="8.25" customHeight="1" x14ac:dyDescent="0.15"/>
    <row r="28" spans="1:11" ht="26.25" customHeight="1" x14ac:dyDescent="0.15"/>
    <row r="29" spans="1:11" ht="26.25" customHeight="1" x14ac:dyDescent="0.15"/>
    <row r="30" spans="1:11" ht="26.25" customHeight="1" x14ac:dyDescent="0.15"/>
    <row r="31" spans="1:11" ht="26.25" customHeight="1" x14ac:dyDescent="0.15"/>
    <row r="32" spans="1:11" x14ac:dyDescent="0.15">
      <c r="B32" s="61" t="s">
        <v>181</v>
      </c>
      <c r="C32" s="43" t="s">
        <v>181</v>
      </c>
      <c r="D32" s="61"/>
      <c r="E32" s="43" t="s">
        <v>181</v>
      </c>
      <c r="F32" s="61"/>
      <c r="G32" s="61" t="s">
        <v>252</v>
      </c>
    </row>
    <row r="33" spans="2:7" x14ac:dyDescent="0.15">
      <c r="B33" s="43" t="s">
        <v>180</v>
      </c>
      <c r="C33" s="43" t="s">
        <v>183</v>
      </c>
      <c r="D33" s="61"/>
      <c r="E33" s="61" t="s">
        <v>134</v>
      </c>
      <c r="F33" s="61"/>
      <c r="G33" s="61" t="s">
        <v>253</v>
      </c>
    </row>
    <row r="34" spans="2:7" x14ac:dyDescent="0.15">
      <c r="B34" s="61" t="s">
        <v>175</v>
      </c>
      <c r="C34" s="61" t="s">
        <v>182</v>
      </c>
      <c r="D34" s="61"/>
      <c r="E34" s="61" t="s">
        <v>135</v>
      </c>
      <c r="F34" s="61"/>
      <c r="G34" s="61" t="s">
        <v>254</v>
      </c>
    </row>
    <row r="35" spans="2:7" x14ac:dyDescent="0.15">
      <c r="B35" s="61" t="s">
        <v>176</v>
      </c>
      <c r="C35" s="61" t="s">
        <v>248</v>
      </c>
      <c r="D35" s="61"/>
      <c r="E35" s="61"/>
      <c r="F35" s="61"/>
      <c r="G35" s="61" t="s">
        <v>255</v>
      </c>
    </row>
    <row r="36" spans="2:7" x14ac:dyDescent="0.15">
      <c r="B36" s="61" t="s">
        <v>177</v>
      </c>
      <c r="C36" s="61"/>
      <c r="D36" s="61"/>
      <c r="E36" s="61"/>
      <c r="F36" s="61"/>
      <c r="G36" s="61"/>
    </row>
    <row r="37" spans="2:7" x14ac:dyDescent="0.15">
      <c r="B37" s="61" t="s">
        <v>178</v>
      </c>
      <c r="C37" s="61"/>
      <c r="D37" s="61"/>
      <c r="E37" s="61"/>
      <c r="F37" s="61"/>
      <c r="G37" s="61"/>
    </row>
    <row r="38" spans="2:7" x14ac:dyDescent="0.15">
      <c r="B38" s="61" t="s">
        <v>179</v>
      </c>
      <c r="C38" s="61"/>
      <c r="D38" s="61"/>
      <c r="E38" s="61"/>
      <c r="F38" s="61"/>
      <c r="G38" s="61"/>
    </row>
  </sheetData>
  <sheetProtection algorithmName="SHA-512" hashValue="jRB7MsM5CKWKQ0LxyW5JR33EwK8RN+WfkUq+wcne6wISoLHazwrdkw+TrwqOwC0J1XJ1waEp6E7pGQ8e3/WApg==" saltValue="QT15X8VyfPdoJqzd1dYwEw==" spinCount="100000" sheet="1" objects="1" scenarios="1"/>
  <mergeCells count="22">
    <mergeCell ref="C11:J11"/>
    <mergeCell ref="C10:J10"/>
    <mergeCell ref="C9:J9"/>
    <mergeCell ref="B3:J3"/>
    <mergeCell ref="B4:J4"/>
    <mergeCell ref="B5:J5"/>
    <mergeCell ref="A8:J8"/>
    <mergeCell ref="B6:J6"/>
    <mergeCell ref="B26:J26"/>
    <mergeCell ref="C13:J13"/>
    <mergeCell ref="C12:J12"/>
    <mergeCell ref="B25:J25"/>
    <mergeCell ref="B24:J24"/>
    <mergeCell ref="B23:J23"/>
    <mergeCell ref="B22:J22"/>
    <mergeCell ref="B21:J21"/>
    <mergeCell ref="A20:J20"/>
    <mergeCell ref="C18:J18"/>
    <mergeCell ref="C17:J17"/>
    <mergeCell ref="C16:J16"/>
    <mergeCell ref="C14:J14"/>
    <mergeCell ref="C15:J15"/>
  </mergeCells>
  <phoneticPr fontId="1"/>
  <conditionalFormatting sqref="C9:J12">
    <cfRule type="expression" dxfId="15" priority="4">
      <formula>C9=""</formula>
    </cfRule>
  </conditionalFormatting>
  <conditionalFormatting sqref="C13:J13">
    <cfRule type="expression" dxfId="14" priority="7">
      <formula>$C$13="選択してください"</formula>
    </cfRule>
  </conditionalFormatting>
  <conditionalFormatting sqref="C14:J14">
    <cfRule type="expression" dxfId="13" priority="6">
      <formula>$C$14="選択してください"</formula>
    </cfRule>
  </conditionalFormatting>
  <conditionalFormatting sqref="C15:J15">
    <cfRule type="expression" dxfId="12" priority="1">
      <formula>$C$15="選択してください"</formula>
    </cfRule>
  </conditionalFormatting>
  <conditionalFormatting sqref="K21:K26">
    <cfRule type="expression" dxfId="11" priority="3">
      <formula>K21="選択してください"</formula>
    </cfRule>
  </conditionalFormatting>
  <dataValidations count="4">
    <dataValidation type="list" allowBlank="1" showInputMessage="1" showErrorMessage="1" sqref="C13:J13" xr:uid="{E66C50A8-2647-4B7E-B56C-3BFF99D16B39}">
      <formula1>$C$32:$C$35</formula1>
    </dataValidation>
    <dataValidation type="list" allowBlank="1" showInputMessage="1" showErrorMessage="1" sqref="D14:J14 C14" xr:uid="{64016594-904B-4FFE-9D93-B22B36C0B732}">
      <formula1>$B$32:$B$38</formula1>
    </dataValidation>
    <dataValidation type="list" allowBlank="1" showInputMessage="1" showErrorMessage="1" sqref="K21:K26" xr:uid="{42035C1A-DFE1-4C6E-A95E-B376E3EC1410}">
      <formula1>$E$32:$E$34</formula1>
    </dataValidation>
    <dataValidation type="list" allowBlank="1" showInputMessage="1" showErrorMessage="1" sqref="C15:J15" xr:uid="{753191BC-D443-4127-8F70-57FAC1423771}">
      <formula1>"選択してください,企画中、研究開発中,試作品,販売開始前の宣伝中（カタログ作成済等）,販売開始済・受注開始済,販売中,該当なし"</formula1>
    </dataValidation>
  </dataValidations>
  <hyperlinks>
    <hyperlink ref="B3:J3" r:id="rId1" display="http://www.iri-tokyo.jp/site/kouon/uketsuke-download.html" xr:uid="{629FA007-8208-4B64-891E-0CC74857C6BC}"/>
    <hyperlink ref="B4:J4" r:id="rId2" display="http://www.iri-tokyo.jp/site/shiken/iraishiken.html" xr:uid="{5639FBBC-4312-4284-A85C-BB66ECF4D763}"/>
    <hyperlink ref="B6:J6" r:id="rId3" display="https://www.iri-tokyo.jp/site/shiken/rates-guide.html" xr:uid="{9D9F35DA-1FD8-42F1-B6E4-23B54A7259C2}"/>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DD465-ADBA-4BC1-A237-F6C34D4B9B5D}">
  <sheetPr codeName="Sheet2">
    <tabColor rgb="FFFF0000"/>
  </sheetPr>
  <dimension ref="A1:AZ44"/>
  <sheetViews>
    <sheetView zoomScale="70" zoomScaleNormal="70" workbookViewId="0">
      <pane xSplit="2" ySplit="9" topLeftCell="C10" activePane="bottomRight" state="frozen"/>
      <selection pane="topRight"/>
      <selection pane="bottomLeft"/>
      <selection pane="bottomRight" activeCell="B10" sqref="B10"/>
    </sheetView>
  </sheetViews>
  <sheetFormatPr defaultRowHeight="13.5" x14ac:dyDescent="0.15"/>
  <cols>
    <col min="1" max="1" width="9" style="29"/>
    <col min="2" max="2" width="32.875" style="29" customWidth="1"/>
    <col min="3" max="3" width="9" style="29"/>
    <col min="4" max="4" width="9.5" style="29" customWidth="1"/>
    <col min="5" max="5" width="10.125" style="29" customWidth="1"/>
    <col min="6" max="6" width="9" style="29"/>
    <col min="7" max="7" width="18" style="29" customWidth="1"/>
    <col min="8" max="8" width="21.5" style="29" customWidth="1"/>
    <col min="9" max="9" width="24" style="29" customWidth="1"/>
    <col min="10" max="10" width="25.375" style="29" customWidth="1"/>
    <col min="11" max="11" width="16.375" style="29" customWidth="1"/>
    <col min="12" max="12" width="9" style="29"/>
    <col min="13" max="13" width="16.875" style="29" customWidth="1"/>
    <col min="14" max="14" width="9" style="29"/>
    <col min="15" max="15" width="15.5" style="29" customWidth="1"/>
    <col min="16" max="16" width="15.25" style="29" customWidth="1"/>
    <col min="17" max="17" width="9" style="29"/>
    <col min="18" max="18" width="18.5" style="29" customWidth="1"/>
    <col min="19" max="19" width="18.75" style="29" customWidth="1"/>
    <col min="20" max="20" width="17.75" style="29" customWidth="1"/>
    <col min="21" max="21" width="17.625" style="29" customWidth="1"/>
    <col min="22" max="22" width="19.5" style="29" customWidth="1"/>
    <col min="23" max="23" width="11" style="29" customWidth="1"/>
    <col min="24" max="24" width="10.75" style="29" customWidth="1"/>
    <col min="25" max="25" width="16.375" style="29" customWidth="1"/>
    <col min="26" max="26" width="19" style="29" customWidth="1"/>
    <col min="27" max="27" width="20.5" style="29" customWidth="1"/>
    <col min="28" max="30" width="18" style="29" customWidth="1"/>
    <col min="31" max="52" width="9" style="41"/>
    <col min="53" max="16384" width="9" style="29"/>
  </cols>
  <sheetData>
    <row r="1" spans="1:52" ht="35.25" customHeight="1" x14ac:dyDescent="0.15">
      <c r="B1" s="116" t="s">
        <v>111</v>
      </c>
      <c r="C1" s="116"/>
      <c r="D1" s="116"/>
      <c r="E1" s="116"/>
      <c r="F1" s="116"/>
    </row>
    <row r="2" spans="1:52" ht="35.25" customHeight="1" x14ac:dyDescent="0.15">
      <c r="B2" s="116" t="s">
        <v>218</v>
      </c>
      <c r="C2" s="116"/>
      <c r="D2" s="116"/>
      <c r="E2" s="116"/>
      <c r="F2" s="116"/>
      <c r="G2" s="116"/>
    </row>
    <row r="3" spans="1:52" ht="35.25" customHeight="1" x14ac:dyDescent="0.15">
      <c r="B3" s="116" t="s">
        <v>217</v>
      </c>
      <c r="C3" s="116"/>
      <c r="D3" s="116"/>
      <c r="E3" s="116"/>
      <c r="F3" s="116"/>
      <c r="G3" s="116"/>
    </row>
    <row r="4" spans="1:52" ht="35.25" customHeight="1" x14ac:dyDescent="0.15">
      <c r="B4" s="132" t="s">
        <v>119</v>
      </c>
      <c r="C4" s="132"/>
      <c r="D4" s="132"/>
      <c r="E4" s="132"/>
      <c r="F4" s="132"/>
    </row>
    <row r="5" spans="1:52" ht="35.25" customHeight="1" thickBot="1" x14ac:dyDescent="0.2">
      <c r="B5" s="132" t="str">
        <f>"中小企業料金　"&amp;料金積算!G23&amp;"円　　"&amp;"一般料金　"&amp;料金積算!H23&amp;"円"</f>
        <v>中小企業料金　0円　　一般料金　0円</v>
      </c>
      <c r="C5" s="132"/>
      <c r="D5" s="132"/>
      <c r="E5" s="132"/>
      <c r="F5" s="132"/>
    </row>
    <row r="6" spans="1:52" ht="55.5" customHeight="1" thickBot="1" x14ac:dyDescent="0.2">
      <c r="A6" s="126" t="s">
        <v>36</v>
      </c>
      <c r="B6" s="64" t="s">
        <v>37</v>
      </c>
      <c r="C6" s="126" t="s">
        <v>38</v>
      </c>
      <c r="D6" s="141"/>
      <c r="E6" s="141"/>
      <c r="F6" s="127"/>
      <c r="G6" s="64" t="s">
        <v>41</v>
      </c>
      <c r="H6" s="123" t="s">
        <v>97</v>
      </c>
      <c r="I6" s="126" t="s">
        <v>2</v>
      </c>
      <c r="J6" s="141"/>
      <c r="K6" s="141"/>
      <c r="L6" s="141"/>
      <c r="M6" s="141"/>
      <c r="N6" s="127"/>
      <c r="O6" s="126" t="s">
        <v>46</v>
      </c>
      <c r="P6" s="141"/>
      <c r="Q6" s="127"/>
      <c r="R6" s="126" t="s">
        <v>95</v>
      </c>
      <c r="S6" s="127"/>
      <c r="T6" s="126" t="s">
        <v>100</v>
      </c>
      <c r="U6" s="127"/>
      <c r="V6" s="123" t="s">
        <v>96</v>
      </c>
      <c r="W6" s="120" t="s">
        <v>51</v>
      </c>
      <c r="X6" s="121"/>
      <c r="Y6" s="121"/>
      <c r="Z6" s="121"/>
      <c r="AA6" s="122"/>
      <c r="AB6" s="126" t="s">
        <v>91</v>
      </c>
      <c r="AC6" s="127"/>
      <c r="AE6" s="41" t="s">
        <v>0</v>
      </c>
      <c r="AF6" s="42" t="s">
        <v>61</v>
      </c>
      <c r="AG6" s="42" t="s">
        <v>62</v>
      </c>
      <c r="AH6" s="42" t="s">
        <v>64</v>
      </c>
      <c r="AI6" s="42" t="s">
        <v>66</v>
      </c>
      <c r="AJ6" s="42" t="s">
        <v>68</v>
      </c>
      <c r="AK6" s="42" t="s">
        <v>70</v>
      </c>
      <c r="AL6" s="42" t="s">
        <v>72</v>
      </c>
      <c r="AM6" s="42" t="s">
        <v>74</v>
      </c>
      <c r="AN6" s="42" t="s">
        <v>76</v>
      </c>
      <c r="AO6" s="42" t="s">
        <v>78</v>
      </c>
      <c r="AP6" s="42" t="s">
        <v>80</v>
      </c>
      <c r="AQ6" s="42" t="s">
        <v>82</v>
      </c>
      <c r="AR6" s="42" t="s">
        <v>84</v>
      </c>
      <c r="AS6" s="42" t="s">
        <v>242</v>
      </c>
      <c r="AT6" s="42" t="s">
        <v>243</v>
      </c>
      <c r="AU6" s="42" t="s">
        <v>88</v>
      </c>
      <c r="AV6" s="42" t="s">
        <v>244</v>
      </c>
      <c r="AW6" s="42" t="s">
        <v>245</v>
      </c>
    </row>
    <row r="7" spans="1:52" ht="43.5" customHeight="1" x14ac:dyDescent="0.15">
      <c r="A7" s="128"/>
      <c r="B7" s="130" t="s">
        <v>163</v>
      </c>
      <c r="C7" s="144" t="s">
        <v>256</v>
      </c>
      <c r="D7" s="146" t="s">
        <v>92</v>
      </c>
      <c r="E7" s="146" t="s">
        <v>220</v>
      </c>
      <c r="F7" s="133" t="s">
        <v>40</v>
      </c>
      <c r="G7" s="130" t="s">
        <v>225</v>
      </c>
      <c r="H7" s="124"/>
      <c r="I7" s="144" t="s">
        <v>44</v>
      </c>
      <c r="J7" s="142" t="s">
        <v>45</v>
      </c>
      <c r="K7" s="146" t="s">
        <v>99</v>
      </c>
      <c r="L7" s="83"/>
      <c r="M7" s="137" t="s">
        <v>236</v>
      </c>
      <c r="N7" s="66"/>
      <c r="O7" s="135" t="s">
        <v>94</v>
      </c>
      <c r="P7" s="148" t="s">
        <v>47</v>
      </c>
      <c r="Q7" s="66"/>
      <c r="R7" s="135" t="s">
        <v>49</v>
      </c>
      <c r="S7" s="133" t="s">
        <v>50</v>
      </c>
      <c r="T7" s="128"/>
      <c r="U7" s="129"/>
      <c r="V7" s="124"/>
      <c r="W7" s="117" t="s">
        <v>52</v>
      </c>
      <c r="X7" s="118"/>
      <c r="Y7" s="118"/>
      <c r="Z7" s="119"/>
      <c r="AA7" s="65" t="s">
        <v>98</v>
      </c>
      <c r="AB7" s="67"/>
      <c r="AC7" s="139" t="s">
        <v>210</v>
      </c>
      <c r="AE7" s="41" t="s">
        <v>112</v>
      </c>
      <c r="AF7" s="43" t="s">
        <v>19</v>
      </c>
      <c r="AG7" s="43" t="s">
        <v>63</v>
      </c>
      <c r="AH7" s="43" t="s">
        <v>65</v>
      </c>
      <c r="AI7" s="43" t="s">
        <v>67</v>
      </c>
      <c r="AJ7" s="43" t="s">
        <v>69</v>
      </c>
      <c r="AK7" s="43" t="s">
        <v>71</v>
      </c>
      <c r="AL7" s="43" t="s">
        <v>73</v>
      </c>
      <c r="AM7" s="43" t="s">
        <v>75</v>
      </c>
      <c r="AN7" s="43" t="s">
        <v>77</v>
      </c>
      <c r="AO7" s="43" t="s">
        <v>79</v>
      </c>
      <c r="AP7" s="43" t="s">
        <v>81</v>
      </c>
      <c r="AQ7" s="43" t="s">
        <v>83</v>
      </c>
      <c r="AR7" s="43" t="s">
        <v>85</v>
      </c>
      <c r="AS7" s="43" t="s">
        <v>86</v>
      </c>
      <c r="AT7" s="43" t="s">
        <v>87</v>
      </c>
      <c r="AU7" s="43" t="s">
        <v>89</v>
      </c>
      <c r="AV7" s="43" t="s">
        <v>227</v>
      </c>
      <c r="AW7" s="43" t="s">
        <v>228</v>
      </c>
      <c r="AZ7" s="41" t="s">
        <v>161</v>
      </c>
    </row>
    <row r="8" spans="1:52" ht="51.75" customHeight="1" thickBot="1" x14ac:dyDescent="0.2">
      <c r="A8" s="140"/>
      <c r="B8" s="131"/>
      <c r="C8" s="145"/>
      <c r="D8" s="147"/>
      <c r="E8" s="147"/>
      <c r="F8" s="134"/>
      <c r="G8" s="131"/>
      <c r="H8" s="125"/>
      <c r="I8" s="145"/>
      <c r="J8" s="143"/>
      <c r="K8" s="147"/>
      <c r="L8" s="71" t="s">
        <v>237</v>
      </c>
      <c r="M8" s="138"/>
      <c r="N8" s="68" t="s">
        <v>238</v>
      </c>
      <c r="O8" s="136"/>
      <c r="P8" s="149"/>
      <c r="Q8" s="68" t="s">
        <v>48</v>
      </c>
      <c r="R8" s="136"/>
      <c r="S8" s="134"/>
      <c r="T8" s="69"/>
      <c r="U8" s="68" t="s">
        <v>90</v>
      </c>
      <c r="V8" s="125"/>
      <c r="W8" s="70" t="s">
        <v>53</v>
      </c>
      <c r="X8" s="71" t="s">
        <v>54</v>
      </c>
      <c r="Y8" s="71" t="s">
        <v>55</v>
      </c>
      <c r="Z8" s="72" t="s">
        <v>56</v>
      </c>
      <c r="AA8" s="68" t="s">
        <v>57</v>
      </c>
      <c r="AB8" s="73"/>
      <c r="AC8" s="131"/>
      <c r="AF8" s="41">
        <f>SUM(AF10:AF44)</f>
        <v>0</v>
      </c>
      <c r="AG8" s="41">
        <f t="shared" ref="AG8:AW8" si="0">SUM(AG10:AG44)</f>
        <v>0</v>
      </c>
      <c r="AH8" s="41">
        <f t="shared" si="0"/>
        <v>0</v>
      </c>
      <c r="AI8" s="41">
        <f t="shared" si="0"/>
        <v>0</v>
      </c>
      <c r="AJ8" s="41">
        <f t="shared" si="0"/>
        <v>0</v>
      </c>
      <c r="AK8" s="41">
        <f t="shared" si="0"/>
        <v>0</v>
      </c>
      <c r="AL8" s="41">
        <f t="shared" si="0"/>
        <v>0</v>
      </c>
      <c r="AM8" s="41">
        <f t="shared" si="0"/>
        <v>0</v>
      </c>
      <c r="AN8" s="41">
        <f t="shared" si="0"/>
        <v>0</v>
      </c>
      <c r="AO8" s="41">
        <f t="shared" si="0"/>
        <v>0</v>
      </c>
      <c r="AP8" s="41">
        <f t="shared" si="0"/>
        <v>0</v>
      </c>
      <c r="AQ8" s="41">
        <f t="shared" si="0"/>
        <v>0</v>
      </c>
      <c r="AR8" s="41">
        <f t="shared" si="0"/>
        <v>0</v>
      </c>
      <c r="AS8" s="41">
        <f t="shared" si="0"/>
        <v>0</v>
      </c>
      <c r="AT8" s="41">
        <f t="shared" si="0"/>
        <v>0</v>
      </c>
      <c r="AU8" s="41">
        <f t="shared" si="0"/>
        <v>0</v>
      </c>
      <c r="AV8" s="41">
        <f t="shared" si="0"/>
        <v>0</v>
      </c>
      <c r="AW8" s="41">
        <f t="shared" si="0"/>
        <v>0</v>
      </c>
      <c r="AZ8" s="41" t="s">
        <v>162</v>
      </c>
    </row>
    <row r="9" spans="1:52" ht="28.5" customHeight="1" x14ac:dyDescent="0.15">
      <c r="A9" s="74" t="s">
        <v>39</v>
      </c>
      <c r="B9" s="74" t="s">
        <v>43</v>
      </c>
      <c r="C9" s="74" t="s">
        <v>1</v>
      </c>
      <c r="D9" s="74" t="s">
        <v>222</v>
      </c>
      <c r="E9" s="74">
        <v>100</v>
      </c>
      <c r="F9" s="74" t="s">
        <v>223</v>
      </c>
      <c r="G9" s="74" t="s">
        <v>224</v>
      </c>
      <c r="H9" s="74" t="s">
        <v>0</v>
      </c>
      <c r="I9" s="74" t="s">
        <v>0</v>
      </c>
      <c r="J9" s="74" t="s">
        <v>0</v>
      </c>
      <c r="K9" s="74" t="s">
        <v>0</v>
      </c>
      <c r="L9" s="74">
        <v>100</v>
      </c>
      <c r="M9" s="74" t="s">
        <v>0</v>
      </c>
      <c r="N9" s="74">
        <v>120</v>
      </c>
      <c r="O9" s="74" t="s">
        <v>0</v>
      </c>
      <c r="P9" s="74" t="s">
        <v>0</v>
      </c>
      <c r="Q9" s="74">
        <v>18</v>
      </c>
      <c r="R9" s="74" t="s">
        <v>0</v>
      </c>
      <c r="S9" s="74" t="s">
        <v>0</v>
      </c>
      <c r="T9" s="74" t="s">
        <v>0</v>
      </c>
      <c r="U9" s="74" t="s">
        <v>113</v>
      </c>
      <c r="V9" s="74" t="s">
        <v>0</v>
      </c>
      <c r="W9" s="74" t="s">
        <v>0</v>
      </c>
      <c r="X9" s="74" t="s">
        <v>0</v>
      </c>
      <c r="Y9" s="74">
        <v>100</v>
      </c>
      <c r="Z9" s="74">
        <v>60</v>
      </c>
      <c r="AA9" s="74" t="s">
        <v>0</v>
      </c>
      <c r="AB9" s="74" t="s">
        <v>0</v>
      </c>
      <c r="AC9" s="74" t="s">
        <v>161</v>
      </c>
      <c r="AE9" s="41">
        <f>IF(B9&lt;&gt;"",1,0)</f>
        <v>1</v>
      </c>
      <c r="AF9" s="41">
        <f>AE9*IF(J9="実施する",1,0)</f>
        <v>1</v>
      </c>
      <c r="AG9" s="41">
        <f t="shared" ref="AG9:AG39" si="1">AE9*IF(OR(I9="実施する",AA9="実施する",S9="実施する"),1,0)</f>
        <v>1</v>
      </c>
      <c r="AH9" s="41">
        <f t="shared" ref="AH9:AH39" si="2">AE9*IF(I9="実施する",1,0)</f>
        <v>1</v>
      </c>
      <c r="AI9" s="41">
        <f t="shared" ref="AI9:AI39" si="3">AE9*IF(S9="実施する",1,0)</f>
        <v>1</v>
      </c>
      <c r="AJ9" s="41">
        <f t="shared" ref="AJ9:AJ39" si="4">AE9*IF(P9="実施する",1,0)</f>
        <v>1</v>
      </c>
      <c r="AK9" s="41">
        <f t="shared" ref="AK9:AK39" si="5">AE9*IF(P9="実施する",Q9-1,0)</f>
        <v>17</v>
      </c>
      <c r="AL9" s="41">
        <f t="shared" ref="AL9:AL39" si="6">AE9*IF(O9="実施する",1,0)</f>
        <v>1</v>
      </c>
      <c r="AM9" s="41">
        <f t="shared" ref="AM9:AM39" si="7">AE9*IF(T9="実施する",1,0)</f>
        <v>1</v>
      </c>
      <c r="AN9" s="41">
        <f t="shared" ref="AN9:AN39" si="8">AE9*IF(R9="実施する",1,0)</f>
        <v>1</v>
      </c>
      <c r="AO9" s="41">
        <f t="shared" ref="AO9:AO39" si="9">AE9*IF(V9="実施する",1,0)</f>
        <v>1</v>
      </c>
      <c r="AP9" s="41">
        <f t="shared" ref="AP9:AP39" si="10">AE9*IF(H9="実施する",1,0)</f>
        <v>1</v>
      </c>
      <c r="AQ9" s="41">
        <f>AE9*IF(W9="実施する",1,0)</f>
        <v>1</v>
      </c>
      <c r="AR9" s="41">
        <f>AE9*IF(X9="実施する",1,0)</f>
        <v>1</v>
      </c>
      <c r="AS9" s="41">
        <f>AE9*IF(K9="実施する",1,0)</f>
        <v>1</v>
      </c>
      <c r="AT9" s="41">
        <f>AE9*IF(K9="実施する",IF(ROUNDUP(((L9*60)-30)/30,0)&gt;0,ROUNDUP(((L9*60)-30)/30,0),0),0)</f>
        <v>199</v>
      </c>
      <c r="AU9" s="41">
        <f>AE9*IF(AB9="実施する",1,0)</f>
        <v>1</v>
      </c>
      <c r="AV9" s="41">
        <f>AE9*IF(M9="実施する",1,0)</f>
        <v>1</v>
      </c>
      <c r="AW9" s="41">
        <f>AE9*IF(M9="実施する",IF(ROUNDUP((N9-30)/30,0)&gt;0,ROUNDUP((N9-30)/30,0),0),0)</f>
        <v>3</v>
      </c>
    </row>
    <row r="10" spans="1:52" ht="28.5" customHeight="1" x14ac:dyDescent="0.15">
      <c r="A10" s="29">
        <v>1</v>
      </c>
      <c r="B10" s="75"/>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E10" s="41">
        <f t="shared" ref="AE10:AE39" si="11">IF(B10&lt;&gt;"",1,0)</f>
        <v>0</v>
      </c>
      <c r="AF10" s="41">
        <f>AE10*IF(J10="実施する",1,0)</f>
        <v>0</v>
      </c>
      <c r="AG10" s="41">
        <f t="shared" si="1"/>
        <v>0</v>
      </c>
      <c r="AH10" s="41">
        <f t="shared" si="2"/>
        <v>0</v>
      </c>
      <c r="AI10" s="41">
        <f t="shared" si="3"/>
        <v>0</v>
      </c>
      <c r="AJ10" s="41">
        <f t="shared" si="4"/>
        <v>0</v>
      </c>
      <c r="AK10" s="41">
        <f t="shared" si="5"/>
        <v>0</v>
      </c>
      <c r="AL10" s="41">
        <f t="shared" si="6"/>
        <v>0</v>
      </c>
      <c r="AM10" s="41">
        <f t="shared" si="7"/>
        <v>0</v>
      </c>
      <c r="AN10" s="41">
        <f t="shared" si="8"/>
        <v>0</v>
      </c>
      <c r="AO10" s="41">
        <f t="shared" si="9"/>
        <v>0</v>
      </c>
      <c r="AP10" s="41">
        <f t="shared" si="10"/>
        <v>0</v>
      </c>
      <c r="AQ10" s="41">
        <f>AE10*IF(W10="実施する",1,0)</f>
        <v>0</v>
      </c>
      <c r="AR10" s="41">
        <f>AE10*IF(X10="実施する",1,0)</f>
        <v>0</v>
      </c>
      <c r="AS10" s="41">
        <f t="shared" ref="AS10:AS44" si="12">AE10*IF(K10="実施する",1,0)</f>
        <v>0</v>
      </c>
      <c r="AT10" s="41">
        <f>AE10*IF(K10="実施する",IF(ROUNDUP(((L10*60)-30)/30,0)&gt;0,ROUNDUP(((L10*60)-30)/30,0),0),0)</f>
        <v>0</v>
      </c>
      <c r="AU10" s="41">
        <f>AE10*IF(AB10="実施する",1,0)</f>
        <v>0</v>
      </c>
      <c r="AV10" s="41">
        <f t="shared" ref="AV10:AV39" si="13">AE10*IF(M10="実施する",1,0)</f>
        <v>0</v>
      </c>
      <c r="AW10" s="41">
        <f t="shared" ref="AW10:AW39" si="14">AE10*IF(M10="実施する",IF(ROUNDUP((N10-30)/30,0)&gt;0,ROUNDUP((N10-30)/30,0),0),0)</f>
        <v>0</v>
      </c>
    </row>
    <row r="11" spans="1:52" ht="28.5" customHeight="1" x14ac:dyDescent="0.15">
      <c r="A11" s="29">
        <v>2</v>
      </c>
      <c r="B11" s="75"/>
      <c r="C11" s="75"/>
      <c r="D11" s="75"/>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E11" s="41">
        <f t="shared" si="11"/>
        <v>0</v>
      </c>
      <c r="AF11" s="41">
        <f>AE11*IF(J11="実施する",1,0)</f>
        <v>0</v>
      </c>
      <c r="AG11" s="41">
        <f t="shared" si="1"/>
        <v>0</v>
      </c>
      <c r="AH11" s="41">
        <f t="shared" si="2"/>
        <v>0</v>
      </c>
      <c r="AI11" s="41">
        <f t="shared" si="3"/>
        <v>0</v>
      </c>
      <c r="AJ11" s="41">
        <f t="shared" si="4"/>
        <v>0</v>
      </c>
      <c r="AK11" s="41">
        <f t="shared" si="5"/>
        <v>0</v>
      </c>
      <c r="AL11" s="41">
        <f t="shared" si="6"/>
        <v>0</v>
      </c>
      <c r="AM11" s="41">
        <f t="shared" si="7"/>
        <v>0</v>
      </c>
      <c r="AN11" s="41">
        <f t="shared" si="8"/>
        <v>0</v>
      </c>
      <c r="AO11" s="41">
        <f t="shared" si="9"/>
        <v>0</v>
      </c>
      <c r="AP11" s="41">
        <f t="shared" si="10"/>
        <v>0</v>
      </c>
      <c r="AQ11" s="41">
        <f t="shared" ref="AQ11:AQ39" si="15">AE11*IF(W11="実施する",1,0)</f>
        <v>0</v>
      </c>
      <c r="AR11" s="41">
        <f t="shared" ref="AR11:AR39" si="16">AE11*IF(X11="実施する",1,0)</f>
        <v>0</v>
      </c>
      <c r="AS11" s="41">
        <f t="shared" si="12"/>
        <v>0</v>
      </c>
      <c r="AT11" s="41">
        <f t="shared" ref="AT11:AT44" si="17">AE11*IF(K11="実施する",IF(ROUNDUP(((L11*60)-30)/30,0)&gt;0,ROUNDUP(((L11*60)-30)/30,0),0),0)</f>
        <v>0</v>
      </c>
      <c r="AU11" s="41">
        <f t="shared" ref="AU11:AU39" si="18">AE11*IF(AB11="実施する",1,0)</f>
        <v>0</v>
      </c>
      <c r="AV11" s="41">
        <f t="shared" si="13"/>
        <v>0</v>
      </c>
      <c r="AW11" s="41">
        <f t="shared" si="14"/>
        <v>0</v>
      </c>
    </row>
    <row r="12" spans="1:52" ht="28.5" customHeight="1" x14ac:dyDescent="0.15">
      <c r="A12" s="29">
        <v>3</v>
      </c>
      <c r="B12" s="75"/>
      <c r="C12" s="75"/>
      <c r="D12" s="75"/>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E12" s="41">
        <f t="shared" si="11"/>
        <v>0</v>
      </c>
      <c r="AF12" s="41">
        <f t="shared" ref="AF12:AF39" si="19">AE12*IF(J12="実施する",1,0)</f>
        <v>0</v>
      </c>
      <c r="AG12" s="41">
        <f t="shared" si="1"/>
        <v>0</v>
      </c>
      <c r="AH12" s="41">
        <f t="shared" si="2"/>
        <v>0</v>
      </c>
      <c r="AI12" s="41">
        <f t="shared" si="3"/>
        <v>0</v>
      </c>
      <c r="AJ12" s="41">
        <f t="shared" si="4"/>
        <v>0</v>
      </c>
      <c r="AK12" s="41">
        <f t="shared" si="5"/>
        <v>0</v>
      </c>
      <c r="AL12" s="41">
        <f t="shared" si="6"/>
        <v>0</v>
      </c>
      <c r="AM12" s="41">
        <f t="shared" si="7"/>
        <v>0</v>
      </c>
      <c r="AN12" s="41">
        <f t="shared" si="8"/>
        <v>0</v>
      </c>
      <c r="AO12" s="41">
        <f t="shared" si="9"/>
        <v>0</v>
      </c>
      <c r="AP12" s="41">
        <f t="shared" si="10"/>
        <v>0</v>
      </c>
      <c r="AQ12" s="41">
        <f t="shared" si="15"/>
        <v>0</v>
      </c>
      <c r="AR12" s="41">
        <f t="shared" si="16"/>
        <v>0</v>
      </c>
      <c r="AS12" s="41">
        <f t="shared" si="12"/>
        <v>0</v>
      </c>
      <c r="AT12" s="41">
        <f t="shared" si="17"/>
        <v>0</v>
      </c>
      <c r="AU12" s="41">
        <f t="shared" si="18"/>
        <v>0</v>
      </c>
      <c r="AV12" s="41">
        <f t="shared" si="13"/>
        <v>0</v>
      </c>
      <c r="AW12" s="41">
        <f t="shared" si="14"/>
        <v>0</v>
      </c>
    </row>
    <row r="13" spans="1:52" ht="28.5" customHeight="1" x14ac:dyDescent="0.15">
      <c r="A13" s="29">
        <v>4</v>
      </c>
      <c r="B13" s="75"/>
      <c r="C13" s="75"/>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E13" s="41">
        <f t="shared" si="11"/>
        <v>0</v>
      </c>
      <c r="AF13" s="41">
        <f t="shared" si="19"/>
        <v>0</v>
      </c>
      <c r="AG13" s="41">
        <f t="shared" si="1"/>
        <v>0</v>
      </c>
      <c r="AH13" s="41">
        <f t="shared" si="2"/>
        <v>0</v>
      </c>
      <c r="AI13" s="41">
        <f t="shared" si="3"/>
        <v>0</v>
      </c>
      <c r="AJ13" s="41">
        <f t="shared" si="4"/>
        <v>0</v>
      </c>
      <c r="AK13" s="41">
        <f t="shared" si="5"/>
        <v>0</v>
      </c>
      <c r="AL13" s="41">
        <f t="shared" si="6"/>
        <v>0</v>
      </c>
      <c r="AM13" s="41">
        <f t="shared" si="7"/>
        <v>0</v>
      </c>
      <c r="AN13" s="41">
        <f t="shared" si="8"/>
        <v>0</v>
      </c>
      <c r="AO13" s="41">
        <f t="shared" si="9"/>
        <v>0</v>
      </c>
      <c r="AP13" s="41">
        <f t="shared" si="10"/>
        <v>0</v>
      </c>
      <c r="AQ13" s="41">
        <f t="shared" si="15"/>
        <v>0</v>
      </c>
      <c r="AR13" s="41">
        <f t="shared" si="16"/>
        <v>0</v>
      </c>
      <c r="AS13" s="41">
        <f t="shared" si="12"/>
        <v>0</v>
      </c>
      <c r="AT13" s="41">
        <f t="shared" si="17"/>
        <v>0</v>
      </c>
      <c r="AU13" s="41">
        <f t="shared" si="18"/>
        <v>0</v>
      </c>
      <c r="AV13" s="41">
        <f t="shared" si="13"/>
        <v>0</v>
      </c>
      <c r="AW13" s="41">
        <f t="shared" si="14"/>
        <v>0</v>
      </c>
    </row>
    <row r="14" spans="1:52" ht="28.5" customHeight="1" x14ac:dyDescent="0.15">
      <c r="A14" s="29">
        <v>5</v>
      </c>
      <c r="B14" s="75"/>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E14" s="41">
        <f t="shared" si="11"/>
        <v>0</v>
      </c>
      <c r="AF14" s="41">
        <f t="shared" si="19"/>
        <v>0</v>
      </c>
      <c r="AG14" s="41">
        <f t="shared" si="1"/>
        <v>0</v>
      </c>
      <c r="AH14" s="41">
        <f t="shared" si="2"/>
        <v>0</v>
      </c>
      <c r="AI14" s="41">
        <f t="shared" si="3"/>
        <v>0</v>
      </c>
      <c r="AJ14" s="41">
        <f t="shared" si="4"/>
        <v>0</v>
      </c>
      <c r="AK14" s="41">
        <f t="shared" si="5"/>
        <v>0</v>
      </c>
      <c r="AL14" s="41">
        <f t="shared" si="6"/>
        <v>0</v>
      </c>
      <c r="AM14" s="41">
        <f t="shared" si="7"/>
        <v>0</v>
      </c>
      <c r="AN14" s="41">
        <f t="shared" si="8"/>
        <v>0</v>
      </c>
      <c r="AO14" s="41">
        <f t="shared" si="9"/>
        <v>0</v>
      </c>
      <c r="AP14" s="41">
        <f t="shared" si="10"/>
        <v>0</v>
      </c>
      <c r="AQ14" s="41">
        <f t="shared" si="15"/>
        <v>0</v>
      </c>
      <c r="AR14" s="41">
        <f t="shared" si="16"/>
        <v>0</v>
      </c>
      <c r="AS14" s="41">
        <f t="shared" si="12"/>
        <v>0</v>
      </c>
      <c r="AT14" s="41">
        <f t="shared" si="17"/>
        <v>0</v>
      </c>
      <c r="AU14" s="41">
        <f t="shared" si="18"/>
        <v>0</v>
      </c>
      <c r="AV14" s="41">
        <f t="shared" si="13"/>
        <v>0</v>
      </c>
      <c r="AW14" s="41">
        <f t="shared" si="14"/>
        <v>0</v>
      </c>
    </row>
    <row r="15" spans="1:52" ht="28.5" customHeight="1" x14ac:dyDescent="0.15">
      <c r="A15" s="29">
        <v>6</v>
      </c>
      <c r="B15" s="75"/>
      <c r="C15" s="75"/>
      <c r="D15" s="75"/>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E15" s="41">
        <f t="shared" si="11"/>
        <v>0</v>
      </c>
      <c r="AF15" s="41">
        <f t="shared" si="19"/>
        <v>0</v>
      </c>
      <c r="AG15" s="41">
        <f t="shared" si="1"/>
        <v>0</v>
      </c>
      <c r="AH15" s="41">
        <f t="shared" si="2"/>
        <v>0</v>
      </c>
      <c r="AI15" s="41">
        <f t="shared" si="3"/>
        <v>0</v>
      </c>
      <c r="AJ15" s="41">
        <f t="shared" si="4"/>
        <v>0</v>
      </c>
      <c r="AK15" s="41">
        <f t="shared" si="5"/>
        <v>0</v>
      </c>
      <c r="AL15" s="41">
        <f t="shared" si="6"/>
        <v>0</v>
      </c>
      <c r="AM15" s="41">
        <f t="shared" si="7"/>
        <v>0</v>
      </c>
      <c r="AN15" s="41">
        <f t="shared" si="8"/>
        <v>0</v>
      </c>
      <c r="AO15" s="41">
        <f t="shared" si="9"/>
        <v>0</v>
      </c>
      <c r="AP15" s="41">
        <f t="shared" si="10"/>
        <v>0</v>
      </c>
      <c r="AQ15" s="41">
        <f t="shared" si="15"/>
        <v>0</v>
      </c>
      <c r="AR15" s="41">
        <f t="shared" si="16"/>
        <v>0</v>
      </c>
      <c r="AS15" s="41">
        <f t="shared" si="12"/>
        <v>0</v>
      </c>
      <c r="AT15" s="41">
        <f t="shared" si="17"/>
        <v>0</v>
      </c>
      <c r="AU15" s="41">
        <f t="shared" si="18"/>
        <v>0</v>
      </c>
      <c r="AV15" s="41">
        <f t="shared" si="13"/>
        <v>0</v>
      </c>
      <c r="AW15" s="41">
        <f t="shared" si="14"/>
        <v>0</v>
      </c>
    </row>
    <row r="16" spans="1:52" ht="28.5" customHeight="1" x14ac:dyDescent="0.15">
      <c r="A16" s="29">
        <v>7</v>
      </c>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E16" s="41">
        <f t="shared" si="11"/>
        <v>0</v>
      </c>
      <c r="AF16" s="41">
        <f t="shared" si="19"/>
        <v>0</v>
      </c>
      <c r="AG16" s="41">
        <f t="shared" si="1"/>
        <v>0</v>
      </c>
      <c r="AH16" s="41">
        <f t="shared" si="2"/>
        <v>0</v>
      </c>
      <c r="AI16" s="41">
        <f t="shared" si="3"/>
        <v>0</v>
      </c>
      <c r="AJ16" s="41">
        <f t="shared" si="4"/>
        <v>0</v>
      </c>
      <c r="AK16" s="41">
        <f t="shared" si="5"/>
        <v>0</v>
      </c>
      <c r="AL16" s="41">
        <f t="shared" si="6"/>
        <v>0</v>
      </c>
      <c r="AM16" s="41">
        <f t="shared" si="7"/>
        <v>0</v>
      </c>
      <c r="AN16" s="41">
        <f t="shared" si="8"/>
        <v>0</v>
      </c>
      <c r="AO16" s="41">
        <f t="shared" si="9"/>
        <v>0</v>
      </c>
      <c r="AP16" s="41">
        <f t="shared" si="10"/>
        <v>0</v>
      </c>
      <c r="AQ16" s="41">
        <f t="shared" si="15"/>
        <v>0</v>
      </c>
      <c r="AR16" s="41">
        <f t="shared" si="16"/>
        <v>0</v>
      </c>
      <c r="AS16" s="41">
        <f t="shared" si="12"/>
        <v>0</v>
      </c>
      <c r="AT16" s="41">
        <f t="shared" si="17"/>
        <v>0</v>
      </c>
      <c r="AU16" s="41">
        <f t="shared" si="18"/>
        <v>0</v>
      </c>
      <c r="AV16" s="41">
        <f t="shared" si="13"/>
        <v>0</v>
      </c>
      <c r="AW16" s="41">
        <f t="shared" si="14"/>
        <v>0</v>
      </c>
    </row>
    <row r="17" spans="1:49" ht="28.5" customHeight="1" x14ac:dyDescent="0.15">
      <c r="A17" s="29">
        <v>8</v>
      </c>
      <c r="B17" s="75"/>
      <c r="C17" s="75"/>
      <c r="D17" s="75"/>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E17" s="41">
        <f t="shared" si="11"/>
        <v>0</v>
      </c>
      <c r="AF17" s="41">
        <f t="shared" si="19"/>
        <v>0</v>
      </c>
      <c r="AG17" s="41">
        <f t="shared" si="1"/>
        <v>0</v>
      </c>
      <c r="AH17" s="41">
        <f t="shared" si="2"/>
        <v>0</v>
      </c>
      <c r="AI17" s="41">
        <f t="shared" si="3"/>
        <v>0</v>
      </c>
      <c r="AJ17" s="41">
        <f t="shared" si="4"/>
        <v>0</v>
      </c>
      <c r="AK17" s="41">
        <f t="shared" si="5"/>
        <v>0</v>
      </c>
      <c r="AL17" s="41">
        <f t="shared" si="6"/>
        <v>0</v>
      </c>
      <c r="AM17" s="41">
        <f t="shared" si="7"/>
        <v>0</v>
      </c>
      <c r="AN17" s="41">
        <f t="shared" si="8"/>
        <v>0</v>
      </c>
      <c r="AO17" s="41">
        <f t="shared" si="9"/>
        <v>0</v>
      </c>
      <c r="AP17" s="41">
        <f t="shared" si="10"/>
        <v>0</v>
      </c>
      <c r="AQ17" s="41">
        <f t="shared" si="15"/>
        <v>0</v>
      </c>
      <c r="AR17" s="41">
        <f t="shared" si="16"/>
        <v>0</v>
      </c>
      <c r="AS17" s="41">
        <f t="shared" si="12"/>
        <v>0</v>
      </c>
      <c r="AT17" s="41">
        <f t="shared" si="17"/>
        <v>0</v>
      </c>
      <c r="AU17" s="41">
        <f t="shared" si="18"/>
        <v>0</v>
      </c>
      <c r="AV17" s="41">
        <f t="shared" si="13"/>
        <v>0</v>
      </c>
      <c r="AW17" s="41">
        <f t="shared" si="14"/>
        <v>0</v>
      </c>
    </row>
    <row r="18" spans="1:49" ht="28.5" customHeight="1" x14ac:dyDescent="0.15">
      <c r="A18" s="29">
        <v>9</v>
      </c>
      <c r="B18" s="75"/>
      <c r="C18" s="75"/>
      <c r="D18" s="75"/>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E18" s="41">
        <f t="shared" si="11"/>
        <v>0</v>
      </c>
      <c r="AF18" s="41">
        <f t="shared" si="19"/>
        <v>0</v>
      </c>
      <c r="AG18" s="41">
        <f t="shared" si="1"/>
        <v>0</v>
      </c>
      <c r="AH18" s="41">
        <f t="shared" si="2"/>
        <v>0</v>
      </c>
      <c r="AI18" s="41">
        <f t="shared" si="3"/>
        <v>0</v>
      </c>
      <c r="AJ18" s="41">
        <f t="shared" si="4"/>
        <v>0</v>
      </c>
      <c r="AK18" s="41">
        <f t="shared" si="5"/>
        <v>0</v>
      </c>
      <c r="AL18" s="41">
        <f t="shared" si="6"/>
        <v>0</v>
      </c>
      <c r="AM18" s="41">
        <f t="shared" si="7"/>
        <v>0</v>
      </c>
      <c r="AN18" s="41">
        <f t="shared" si="8"/>
        <v>0</v>
      </c>
      <c r="AO18" s="41">
        <f t="shared" si="9"/>
        <v>0</v>
      </c>
      <c r="AP18" s="41">
        <f t="shared" si="10"/>
        <v>0</v>
      </c>
      <c r="AQ18" s="41">
        <f t="shared" si="15"/>
        <v>0</v>
      </c>
      <c r="AR18" s="41">
        <f t="shared" si="16"/>
        <v>0</v>
      </c>
      <c r="AS18" s="41">
        <f t="shared" si="12"/>
        <v>0</v>
      </c>
      <c r="AT18" s="41">
        <f t="shared" si="17"/>
        <v>0</v>
      </c>
      <c r="AU18" s="41">
        <f t="shared" si="18"/>
        <v>0</v>
      </c>
      <c r="AV18" s="41">
        <f t="shared" si="13"/>
        <v>0</v>
      </c>
      <c r="AW18" s="41">
        <f t="shared" si="14"/>
        <v>0</v>
      </c>
    </row>
    <row r="19" spans="1:49" ht="28.5" customHeight="1" x14ac:dyDescent="0.15">
      <c r="A19" s="29">
        <v>10</v>
      </c>
      <c r="B19" s="75"/>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E19" s="41">
        <f t="shared" si="11"/>
        <v>0</v>
      </c>
      <c r="AF19" s="41">
        <f t="shared" si="19"/>
        <v>0</v>
      </c>
      <c r="AG19" s="41">
        <f t="shared" si="1"/>
        <v>0</v>
      </c>
      <c r="AH19" s="41">
        <f t="shared" si="2"/>
        <v>0</v>
      </c>
      <c r="AI19" s="41">
        <f t="shared" si="3"/>
        <v>0</v>
      </c>
      <c r="AJ19" s="41">
        <f t="shared" si="4"/>
        <v>0</v>
      </c>
      <c r="AK19" s="41">
        <f t="shared" si="5"/>
        <v>0</v>
      </c>
      <c r="AL19" s="41">
        <f t="shared" si="6"/>
        <v>0</v>
      </c>
      <c r="AM19" s="41">
        <f t="shared" si="7"/>
        <v>0</v>
      </c>
      <c r="AN19" s="41">
        <f t="shared" si="8"/>
        <v>0</v>
      </c>
      <c r="AO19" s="41">
        <f t="shared" si="9"/>
        <v>0</v>
      </c>
      <c r="AP19" s="41">
        <f t="shared" si="10"/>
        <v>0</v>
      </c>
      <c r="AQ19" s="41">
        <f t="shared" si="15"/>
        <v>0</v>
      </c>
      <c r="AR19" s="41">
        <f t="shared" si="16"/>
        <v>0</v>
      </c>
      <c r="AS19" s="41">
        <f t="shared" si="12"/>
        <v>0</v>
      </c>
      <c r="AT19" s="41">
        <f t="shared" si="17"/>
        <v>0</v>
      </c>
      <c r="AU19" s="41">
        <f t="shared" si="18"/>
        <v>0</v>
      </c>
      <c r="AV19" s="41">
        <f t="shared" si="13"/>
        <v>0</v>
      </c>
      <c r="AW19" s="41">
        <f t="shared" si="14"/>
        <v>0</v>
      </c>
    </row>
    <row r="20" spans="1:49" ht="28.5" customHeight="1" x14ac:dyDescent="0.15">
      <c r="A20" s="29">
        <v>11</v>
      </c>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E20" s="41">
        <f t="shared" si="11"/>
        <v>0</v>
      </c>
      <c r="AF20" s="41">
        <f t="shared" si="19"/>
        <v>0</v>
      </c>
      <c r="AG20" s="41">
        <f t="shared" si="1"/>
        <v>0</v>
      </c>
      <c r="AH20" s="41">
        <f t="shared" si="2"/>
        <v>0</v>
      </c>
      <c r="AI20" s="41">
        <f t="shared" si="3"/>
        <v>0</v>
      </c>
      <c r="AJ20" s="41">
        <f t="shared" si="4"/>
        <v>0</v>
      </c>
      <c r="AK20" s="41">
        <f t="shared" si="5"/>
        <v>0</v>
      </c>
      <c r="AL20" s="41">
        <f t="shared" si="6"/>
        <v>0</v>
      </c>
      <c r="AM20" s="41">
        <f t="shared" si="7"/>
        <v>0</v>
      </c>
      <c r="AN20" s="41">
        <f t="shared" si="8"/>
        <v>0</v>
      </c>
      <c r="AO20" s="41">
        <f t="shared" si="9"/>
        <v>0</v>
      </c>
      <c r="AP20" s="41">
        <f t="shared" si="10"/>
        <v>0</v>
      </c>
      <c r="AQ20" s="41">
        <f t="shared" si="15"/>
        <v>0</v>
      </c>
      <c r="AR20" s="41">
        <f t="shared" si="16"/>
        <v>0</v>
      </c>
      <c r="AS20" s="41">
        <f t="shared" si="12"/>
        <v>0</v>
      </c>
      <c r="AT20" s="41">
        <f t="shared" si="17"/>
        <v>0</v>
      </c>
      <c r="AU20" s="41">
        <f t="shared" si="18"/>
        <v>0</v>
      </c>
      <c r="AV20" s="41">
        <f t="shared" si="13"/>
        <v>0</v>
      </c>
      <c r="AW20" s="41">
        <f t="shared" si="14"/>
        <v>0</v>
      </c>
    </row>
    <row r="21" spans="1:49" ht="28.5" customHeight="1" x14ac:dyDescent="0.15">
      <c r="A21" s="29">
        <v>12</v>
      </c>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E21" s="41">
        <f t="shared" si="11"/>
        <v>0</v>
      </c>
      <c r="AF21" s="41">
        <f t="shared" si="19"/>
        <v>0</v>
      </c>
      <c r="AG21" s="41">
        <f t="shared" si="1"/>
        <v>0</v>
      </c>
      <c r="AH21" s="41">
        <f t="shared" si="2"/>
        <v>0</v>
      </c>
      <c r="AI21" s="41">
        <f t="shared" si="3"/>
        <v>0</v>
      </c>
      <c r="AJ21" s="41">
        <f t="shared" si="4"/>
        <v>0</v>
      </c>
      <c r="AK21" s="41">
        <f t="shared" si="5"/>
        <v>0</v>
      </c>
      <c r="AL21" s="41">
        <f t="shared" si="6"/>
        <v>0</v>
      </c>
      <c r="AM21" s="41">
        <f t="shared" si="7"/>
        <v>0</v>
      </c>
      <c r="AN21" s="41">
        <f t="shared" si="8"/>
        <v>0</v>
      </c>
      <c r="AO21" s="41">
        <f t="shared" si="9"/>
        <v>0</v>
      </c>
      <c r="AP21" s="41">
        <f t="shared" si="10"/>
        <v>0</v>
      </c>
      <c r="AQ21" s="41">
        <f t="shared" si="15"/>
        <v>0</v>
      </c>
      <c r="AR21" s="41">
        <f t="shared" si="16"/>
        <v>0</v>
      </c>
      <c r="AS21" s="41">
        <f t="shared" si="12"/>
        <v>0</v>
      </c>
      <c r="AT21" s="41">
        <f t="shared" si="17"/>
        <v>0</v>
      </c>
      <c r="AU21" s="41">
        <f t="shared" si="18"/>
        <v>0</v>
      </c>
      <c r="AV21" s="41">
        <f t="shared" si="13"/>
        <v>0</v>
      </c>
      <c r="AW21" s="41">
        <f t="shared" si="14"/>
        <v>0</v>
      </c>
    </row>
    <row r="22" spans="1:49" ht="28.5" customHeight="1" x14ac:dyDescent="0.15">
      <c r="A22" s="29">
        <v>13</v>
      </c>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E22" s="41">
        <f t="shared" si="11"/>
        <v>0</v>
      </c>
      <c r="AF22" s="41">
        <f t="shared" si="19"/>
        <v>0</v>
      </c>
      <c r="AG22" s="41">
        <f t="shared" si="1"/>
        <v>0</v>
      </c>
      <c r="AH22" s="41">
        <f t="shared" si="2"/>
        <v>0</v>
      </c>
      <c r="AI22" s="41">
        <f t="shared" si="3"/>
        <v>0</v>
      </c>
      <c r="AJ22" s="41">
        <f t="shared" si="4"/>
        <v>0</v>
      </c>
      <c r="AK22" s="41">
        <f t="shared" si="5"/>
        <v>0</v>
      </c>
      <c r="AL22" s="41">
        <f t="shared" si="6"/>
        <v>0</v>
      </c>
      <c r="AM22" s="41">
        <f t="shared" si="7"/>
        <v>0</v>
      </c>
      <c r="AN22" s="41">
        <f t="shared" si="8"/>
        <v>0</v>
      </c>
      <c r="AO22" s="41">
        <f t="shared" si="9"/>
        <v>0</v>
      </c>
      <c r="AP22" s="41">
        <f t="shared" si="10"/>
        <v>0</v>
      </c>
      <c r="AQ22" s="41">
        <f t="shared" si="15"/>
        <v>0</v>
      </c>
      <c r="AR22" s="41">
        <f t="shared" si="16"/>
        <v>0</v>
      </c>
      <c r="AS22" s="41">
        <f t="shared" si="12"/>
        <v>0</v>
      </c>
      <c r="AT22" s="41">
        <f t="shared" si="17"/>
        <v>0</v>
      </c>
      <c r="AU22" s="41">
        <f t="shared" si="18"/>
        <v>0</v>
      </c>
      <c r="AV22" s="41">
        <f t="shared" si="13"/>
        <v>0</v>
      </c>
      <c r="AW22" s="41">
        <f t="shared" si="14"/>
        <v>0</v>
      </c>
    </row>
    <row r="23" spans="1:49" ht="28.5" customHeight="1" x14ac:dyDescent="0.15">
      <c r="A23" s="29">
        <v>14</v>
      </c>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E23" s="41">
        <f t="shared" si="11"/>
        <v>0</v>
      </c>
      <c r="AF23" s="41">
        <f t="shared" si="19"/>
        <v>0</v>
      </c>
      <c r="AG23" s="41">
        <f t="shared" si="1"/>
        <v>0</v>
      </c>
      <c r="AH23" s="41">
        <f t="shared" si="2"/>
        <v>0</v>
      </c>
      <c r="AI23" s="41">
        <f t="shared" si="3"/>
        <v>0</v>
      </c>
      <c r="AJ23" s="41">
        <f t="shared" si="4"/>
        <v>0</v>
      </c>
      <c r="AK23" s="41">
        <f t="shared" si="5"/>
        <v>0</v>
      </c>
      <c r="AL23" s="41">
        <f t="shared" si="6"/>
        <v>0</v>
      </c>
      <c r="AM23" s="41">
        <f t="shared" si="7"/>
        <v>0</v>
      </c>
      <c r="AN23" s="41">
        <f t="shared" si="8"/>
        <v>0</v>
      </c>
      <c r="AO23" s="41">
        <f t="shared" si="9"/>
        <v>0</v>
      </c>
      <c r="AP23" s="41">
        <f t="shared" si="10"/>
        <v>0</v>
      </c>
      <c r="AQ23" s="41">
        <f t="shared" si="15"/>
        <v>0</v>
      </c>
      <c r="AR23" s="41">
        <f t="shared" si="16"/>
        <v>0</v>
      </c>
      <c r="AS23" s="41">
        <f t="shared" si="12"/>
        <v>0</v>
      </c>
      <c r="AT23" s="41">
        <f t="shared" si="17"/>
        <v>0</v>
      </c>
      <c r="AU23" s="41">
        <f t="shared" si="18"/>
        <v>0</v>
      </c>
      <c r="AV23" s="41">
        <f t="shared" si="13"/>
        <v>0</v>
      </c>
      <c r="AW23" s="41">
        <f t="shared" si="14"/>
        <v>0</v>
      </c>
    </row>
    <row r="24" spans="1:49" ht="28.5" customHeight="1" x14ac:dyDescent="0.15">
      <c r="A24" s="29">
        <v>15</v>
      </c>
      <c r="B24" s="75"/>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E24" s="41">
        <f t="shared" si="11"/>
        <v>0</v>
      </c>
      <c r="AF24" s="41">
        <f t="shared" si="19"/>
        <v>0</v>
      </c>
      <c r="AG24" s="41">
        <f t="shared" si="1"/>
        <v>0</v>
      </c>
      <c r="AH24" s="41">
        <f t="shared" si="2"/>
        <v>0</v>
      </c>
      <c r="AI24" s="41">
        <f t="shared" si="3"/>
        <v>0</v>
      </c>
      <c r="AJ24" s="41">
        <f t="shared" si="4"/>
        <v>0</v>
      </c>
      <c r="AK24" s="41">
        <f t="shared" si="5"/>
        <v>0</v>
      </c>
      <c r="AL24" s="41">
        <f t="shared" si="6"/>
        <v>0</v>
      </c>
      <c r="AM24" s="41">
        <f t="shared" si="7"/>
        <v>0</v>
      </c>
      <c r="AN24" s="41">
        <f t="shared" si="8"/>
        <v>0</v>
      </c>
      <c r="AO24" s="41">
        <f t="shared" si="9"/>
        <v>0</v>
      </c>
      <c r="AP24" s="41">
        <f t="shared" si="10"/>
        <v>0</v>
      </c>
      <c r="AQ24" s="41">
        <f t="shared" si="15"/>
        <v>0</v>
      </c>
      <c r="AR24" s="41">
        <f t="shared" si="16"/>
        <v>0</v>
      </c>
      <c r="AS24" s="41">
        <f t="shared" si="12"/>
        <v>0</v>
      </c>
      <c r="AT24" s="41">
        <f t="shared" si="17"/>
        <v>0</v>
      </c>
      <c r="AU24" s="41">
        <f t="shared" si="18"/>
        <v>0</v>
      </c>
      <c r="AV24" s="41">
        <f t="shared" si="13"/>
        <v>0</v>
      </c>
      <c r="AW24" s="41">
        <f t="shared" si="14"/>
        <v>0</v>
      </c>
    </row>
    <row r="25" spans="1:49" ht="28.5" customHeight="1" x14ac:dyDescent="0.15">
      <c r="A25" s="29">
        <v>16</v>
      </c>
      <c r="B25" s="75"/>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E25" s="41">
        <f t="shared" si="11"/>
        <v>0</v>
      </c>
      <c r="AF25" s="41">
        <f t="shared" si="19"/>
        <v>0</v>
      </c>
      <c r="AG25" s="41">
        <f t="shared" si="1"/>
        <v>0</v>
      </c>
      <c r="AH25" s="41">
        <f t="shared" si="2"/>
        <v>0</v>
      </c>
      <c r="AI25" s="41">
        <f t="shared" si="3"/>
        <v>0</v>
      </c>
      <c r="AJ25" s="41">
        <f t="shared" si="4"/>
        <v>0</v>
      </c>
      <c r="AK25" s="41">
        <f t="shared" si="5"/>
        <v>0</v>
      </c>
      <c r="AL25" s="41">
        <f t="shared" si="6"/>
        <v>0</v>
      </c>
      <c r="AM25" s="41">
        <f t="shared" si="7"/>
        <v>0</v>
      </c>
      <c r="AN25" s="41">
        <f t="shared" si="8"/>
        <v>0</v>
      </c>
      <c r="AO25" s="41">
        <f t="shared" si="9"/>
        <v>0</v>
      </c>
      <c r="AP25" s="41">
        <f t="shared" si="10"/>
        <v>0</v>
      </c>
      <c r="AQ25" s="41">
        <f t="shared" si="15"/>
        <v>0</v>
      </c>
      <c r="AR25" s="41">
        <f t="shared" si="16"/>
        <v>0</v>
      </c>
      <c r="AS25" s="41">
        <f t="shared" si="12"/>
        <v>0</v>
      </c>
      <c r="AT25" s="41">
        <f t="shared" si="17"/>
        <v>0</v>
      </c>
      <c r="AU25" s="41">
        <f t="shared" si="18"/>
        <v>0</v>
      </c>
      <c r="AV25" s="41">
        <f t="shared" si="13"/>
        <v>0</v>
      </c>
      <c r="AW25" s="41">
        <f t="shared" si="14"/>
        <v>0</v>
      </c>
    </row>
    <row r="26" spans="1:49" ht="28.5" customHeight="1" x14ac:dyDescent="0.15">
      <c r="A26" s="29">
        <v>17</v>
      </c>
      <c r="B26" s="75"/>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E26" s="41">
        <f t="shared" si="11"/>
        <v>0</v>
      </c>
      <c r="AF26" s="41">
        <f t="shared" si="19"/>
        <v>0</v>
      </c>
      <c r="AG26" s="41">
        <f t="shared" si="1"/>
        <v>0</v>
      </c>
      <c r="AH26" s="41">
        <f t="shared" si="2"/>
        <v>0</v>
      </c>
      <c r="AI26" s="41">
        <f t="shared" si="3"/>
        <v>0</v>
      </c>
      <c r="AJ26" s="41">
        <f t="shared" si="4"/>
        <v>0</v>
      </c>
      <c r="AK26" s="41">
        <f t="shared" si="5"/>
        <v>0</v>
      </c>
      <c r="AL26" s="41">
        <f t="shared" si="6"/>
        <v>0</v>
      </c>
      <c r="AM26" s="41">
        <f t="shared" si="7"/>
        <v>0</v>
      </c>
      <c r="AN26" s="41">
        <f t="shared" si="8"/>
        <v>0</v>
      </c>
      <c r="AO26" s="41">
        <f t="shared" si="9"/>
        <v>0</v>
      </c>
      <c r="AP26" s="41">
        <f t="shared" si="10"/>
        <v>0</v>
      </c>
      <c r="AQ26" s="41">
        <f t="shared" si="15"/>
        <v>0</v>
      </c>
      <c r="AR26" s="41">
        <f t="shared" si="16"/>
        <v>0</v>
      </c>
      <c r="AS26" s="41">
        <f t="shared" si="12"/>
        <v>0</v>
      </c>
      <c r="AT26" s="41">
        <f t="shared" si="17"/>
        <v>0</v>
      </c>
      <c r="AU26" s="41">
        <f t="shared" si="18"/>
        <v>0</v>
      </c>
      <c r="AV26" s="41">
        <f t="shared" si="13"/>
        <v>0</v>
      </c>
      <c r="AW26" s="41">
        <f t="shared" si="14"/>
        <v>0</v>
      </c>
    </row>
    <row r="27" spans="1:49" ht="28.5" customHeight="1" x14ac:dyDescent="0.15">
      <c r="A27" s="29">
        <v>18</v>
      </c>
      <c r="B27" s="75"/>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E27" s="41">
        <f t="shared" si="11"/>
        <v>0</v>
      </c>
      <c r="AF27" s="41">
        <f t="shared" si="19"/>
        <v>0</v>
      </c>
      <c r="AG27" s="41">
        <f t="shared" si="1"/>
        <v>0</v>
      </c>
      <c r="AH27" s="41">
        <f t="shared" si="2"/>
        <v>0</v>
      </c>
      <c r="AI27" s="41">
        <f t="shared" si="3"/>
        <v>0</v>
      </c>
      <c r="AJ27" s="41">
        <f t="shared" si="4"/>
        <v>0</v>
      </c>
      <c r="AK27" s="41">
        <f t="shared" si="5"/>
        <v>0</v>
      </c>
      <c r="AL27" s="41">
        <f t="shared" si="6"/>
        <v>0</v>
      </c>
      <c r="AM27" s="41">
        <f t="shared" si="7"/>
        <v>0</v>
      </c>
      <c r="AN27" s="41">
        <f t="shared" si="8"/>
        <v>0</v>
      </c>
      <c r="AO27" s="41">
        <f t="shared" si="9"/>
        <v>0</v>
      </c>
      <c r="AP27" s="41">
        <f t="shared" si="10"/>
        <v>0</v>
      </c>
      <c r="AQ27" s="41">
        <f t="shared" si="15"/>
        <v>0</v>
      </c>
      <c r="AR27" s="41">
        <f t="shared" si="16"/>
        <v>0</v>
      </c>
      <c r="AS27" s="41">
        <f t="shared" si="12"/>
        <v>0</v>
      </c>
      <c r="AT27" s="41">
        <f t="shared" si="17"/>
        <v>0</v>
      </c>
      <c r="AU27" s="41">
        <f t="shared" si="18"/>
        <v>0</v>
      </c>
      <c r="AV27" s="41">
        <f t="shared" si="13"/>
        <v>0</v>
      </c>
      <c r="AW27" s="41">
        <f t="shared" si="14"/>
        <v>0</v>
      </c>
    </row>
    <row r="28" spans="1:49" ht="28.5" customHeight="1" x14ac:dyDescent="0.15">
      <c r="A28" s="29">
        <v>19</v>
      </c>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E28" s="41">
        <f t="shared" si="11"/>
        <v>0</v>
      </c>
      <c r="AF28" s="41">
        <f t="shared" si="19"/>
        <v>0</v>
      </c>
      <c r="AG28" s="41">
        <f t="shared" si="1"/>
        <v>0</v>
      </c>
      <c r="AH28" s="41">
        <f t="shared" si="2"/>
        <v>0</v>
      </c>
      <c r="AI28" s="41">
        <f t="shared" si="3"/>
        <v>0</v>
      </c>
      <c r="AJ28" s="41">
        <f t="shared" si="4"/>
        <v>0</v>
      </c>
      <c r="AK28" s="41">
        <f t="shared" si="5"/>
        <v>0</v>
      </c>
      <c r="AL28" s="41">
        <f t="shared" si="6"/>
        <v>0</v>
      </c>
      <c r="AM28" s="41">
        <f t="shared" si="7"/>
        <v>0</v>
      </c>
      <c r="AN28" s="41">
        <f t="shared" si="8"/>
        <v>0</v>
      </c>
      <c r="AO28" s="41">
        <f t="shared" si="9"/>
        <v>0</v>
      </c>
      <c r="AP28" s="41">
        <f t="shared" si="10"/>
        <v>0</v>
      </c>
      <c r="AQ28" s="41">
        <f t="shared" si="15"/>
        <v>0</v>
      </c>
      <c r="AR28" s="41">
        <f t="shared" si="16"/>
        <v>0</v>
      </c>
      <c r="AS28" s="41">
        <f t="shared" si="12"/>
        <v>0</v>
      </c>
      <c r="AT28" s="41">
        <f t="shared" si="17"/>
        <v>0</v>
      </c>
      <c r="AU28" s="41">
        <f t="shared" si="18"/>
        <v>0</v>
      </c>
      <c r="AV28" s="41">
        <f t="shared" si="13"/>
        <v>0</v>
      </c>
      <c r="AW28" s="41">
        <f t="shared" si="14"/>
        <v>0</v>
      </c>
    </row>
    <row r="29" spans="1:49" ht="28.5" customHeight="1" x14ac:dyDescent="0.15">
      <c r="A29" s="29">
        <v>20</v>
      </c>
      <c r="B29" s="7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E29" s="41">
        <f t="shared" si="11"/>
        <v>0</v>
      </c>
      <c r="AF29" s="41">
        <f t="shared" si="19"/>
        <v>0</v>
      </c>
      <c r="AG29" s="41">
        <f t="shared" si="1"/>
        <v>0</v>
      </c>
      <c r="AH29" s="41">
        <f t="shared" si="2"/>
        <v>0</v>
      </c>
      <c r="AI29" s="41">
        <f t="shared" si="3"/>
        <v>0</v>
      </c>
      <c r="AJ29" s="41">
        <f t="shared" si="4"/>
        <v>0</v>
      </c>
      <c r="AK29" s="41">
        <f t="shared" si="5"/>
        <v>0</v>
      </c>
      <c r="AL29" s="41">
        <f t="shared" si="6"/>
        <v>0</v>
      </c>
      <c r="AM29" s="41">
        <f t="shared" si="7"/>
        <v>0</v>
      </c>
      <c r="AN29" s="41">
        <f t="shared" si="8"/>
        <v>0</v>
      </c>
      <c r="AO29" s="41">
        <f t="shared" si="9"/>
        <v>0</v>
      </c>
      <c r="AP29" s="41">
        <f t="shared" si="10"/>
        <v>0</v>
      </c>
      <c r="AQ29" s="41">
        <f t="shared" si="15"/>
        <v>0</v>
      </c>
      <c r="AR29" s="41">
        <f t="shared" si="16"/>
        <v>0</v>
      </c>
      <c r="AS29" s="41">
        <f t="shared" si="12"/>
        <v>0</v>
      </c>
      <c r="AT29" s="41">
        <f t="shared" si="17"/>
        <v>0</v>
      </c>
      <c r="AU29" s="41">
        <f t="shared" si="18"/>
        <v>0</v>
      </c>
      <c r="AV29" s="41">
        <f t="shared" si="13"/>
        <v>0</v>
      </c>
      <c r="AW29" s="41">
        <f t="shared" si="14"/>
        <v>0</v>
      </c>
    </row>
    <row r="30" spans="1:49" ht="28.5" customHeight="1" x14ac:dyDescent="0.15">
      <c r="A30" s="29">
        <v>21</v>
      </c>
      <c r="B30" s="7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E30" s="41">
        <f t="shared" si="11"/>
        <v>0</v>
      </c>
      <c r="AF30" s="41">
        <f t="shared" si="19"/>
        <v>0</v>
      </c>
      <c r="AG30" s="41">
        <f t="shared" si="1"/>
        <v>0</v>
      </c>
      <c r="AH30" s="41">
        <f t="shared" si="2"/>
        <v>0</v>
      </c>
      <c r="AI30" s="41">
        <f t="shared" si="3"/>
        <v>0</v>
      </c>
      <c r="AJ30" s="41">
        <f t="shared" si="4"/>
        <v>0</v>
      </c>
      <c r="AK30" s="41">
        <f t="shared" si="5"/>
        <v>0</v>
      </c>
      <c r="AL30" s="41">
        <f t="shared" si="6"/>
        <v>0</v>
      </c>
      <c r="AM30" s="41">
        <f t="shared" si="7"/>
        <v>0</v>
      </c>
      <c r="AN30" s="41">
        <f t="shared" si="8"/>
        <v>0</v>
      </c>
      <c r="AO30" s="41">
        <f t="shared" si="9"/>
        <v>0</v>
      </c>
      <c r="AP30" s="41">
        <f t="shared" si="10"/>
        <v>0</v>
      </c>
      <c r="AQ30" s="41">
        <f t="shared" si="15"/>
        <v>0</v>
      </c>
      <c r="AR30" s="41">
        <f t="shared" si="16"/>
        <v>0</v>
      </c>
      <c r="AS30" s="41">
        <f t="shared" si="12"/>
        <v>0</v>
      </c>
      <c r="AT30" s="41">
        <f t="shared" si="17"/>
        <v>0</v>
      </c>
      <c r="AU30" s="41">
        <f t="shared" si="18"/>
        <v>0</v>
      </c>
      <c r="AV30" s="41">
        <f t="shared" si="13"/>
        <v>0</v>
      </c>
      <c r="AW30" s="41">
        <f t="shared" si="14"/>
        <v>0</v>
      </c>
    </row>
    <row r="31" spans="1:49" ht="28.5" customHeight="1" x14ac:dyDescent="0.15">
      <c r="A31" s="29">
        <v>22</v>
      </c>
      <c r="B31" s="75"/>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E31" s="41">
        <f t="shared" si="11"/>
        <v>0</v>
      </c>
      <c r="AF31" s="41">
        <f t="shared" si="19"/>
        <v>0</v>
      </c>
      <c r="AG31" s="41">
        <f t="shared" si="1"/>
        <v>0</v>
      </c>
      <c r="AH31" s="41">
        <f t="shared" si="2"/>
        <v>0</v>
      </c>
      <c r="AI31" s="41">
        <f t="shared" si="3"/>
        <v>0</v>
      </c>
      <c r="AJ31" s="41">
        <f t="shared" si="4"/>
        <v>0</v>
      </c>
      <c r="AK31" s="41">
        <f t="shared" si="5"/>
        <v>0</v>
      </c>
      <c r="AL31" s="41">
        <f t="shared" si="6"/>
        <v>0</v>
      </c>
      <c r="AM31" s="41">
        <f t="shared" si="7"/>
        <v>0</v>
      </c>
      <c r="AN31" s="41">
        <f t="shared" si="8"/>
        <v>0</v>
      </c>
      <c r="AO31" s="41">
        <f t="shared" si="9"/>
        <v>0</v>
      </c>
      <c r="AP31" s="41">
        <f t="shared" si="10"/>
        <v>0</v>
      </c>
      <c r="AQ31" s="41">
        <f t="shared" si="15"/>
        <v>0</v>
      </c>
      <c r="AR31" s="41">
        <f t="shared" si="16"/>
        <v>0</v>
      </c>
      <c r="AS31" s="41">
        <f t="shared" si="12"/>
        <v>0</v>
      </c>
      <c r="AT31" s="41">
        <f t="shared" si="17"/>
        <v>0</v>
      </c>
      <c r="AU31" s="41">
        <f t="shared" si="18"/>
        <v>0</v>
      </c>
      <c r="AV31" s="41">
        <f t="shared" si="13"/>
        <v>0</v>
      </c>
      <c r="AW31" s="41">
        <f t="shared" si="14"/>
        <v>0</v>
      </c>
    </row>
    <row r="32" spans="1:49" ht="28.5" customHeight="1" x14ac:dyDescent="0.15">
      <c r="A32" s="29">
        <v>23</v>
      </c>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E32" s="41">
        <f t="shared" si="11"/>
        <v>0</v>
      </c>
      <c r="AF32" s="41">
        <f t="shared" si="19"/>
        <v>0</v>
      </c>
      <c r="AG32" s="41">
        <f t="shared" si="1"/>
        <v>0</v>
      </c>
      <c r="AH32" s="41">
        <f t="shared" si="2"/>
        <v>0</v>
      </c>
      <c r="AI32" s="41">
        <f t="shared" si="3"/>
        <v>0</v>
      </c>
      <c r="AJ32" s="41">
        <f t="shared" si="4"/>
        <v>0</v>
      </c>
      <c r="AK32" s="41">
        <f t="shared" si="5"/>
        <v>0</v>
      </c>
      <c r="AL32" s="41">
        <f t="shared" si="6"/>
        <v>0</v>
      </c>
      <c r="AM32" s="41">
        <f t="shared" si="7"/>
        <v>0</v>
      </c>
      <c r="AN32" s="41">
        <f t="shared" si="8"/>
        <v>0</v>
      </c>
      <c r="AO32" s="41">
        <f t="shared" si="9"/>
        <v>0</v>
      </c>
      <c r="AP32" s="41">
        <f t="shared" si="10"/>
        <v>0</v>
      </c>
      <c r="AQ32" s="41">
        <f t="shared" si="15"/>
        <v>0</v>
      </c>
      <c r="AR32" s="41">
        <f t="shared" si="16"/>
        <v>0</v>
      </c>
      <c r="AS32" s="41">
        <f t="shared" si="12"/>
        <v>0</v>
      </c>
      <c r="AT32" s="41">
        <f t="shared" si="17"/>
        <v>0</v>
      </c>
      <c r="AU32" s="41">
        <f t="shared" si="18"/>
        <v>0</v>
      </c>
      <c r="AV32" s="41">
        <f t="shared" si="13"/>
        <v>0</v>
      </c>
      <c r="AW32" s="41">
        <f t="shared" si="14"/>
        <v>0</v>
      </c>
    </row>
    <row r="33" spans="1:49" ht="28.5" customHeight="1" x14ac:dyDescent="0.15">
      <c r="A33" s="29">
        <v>24</v>
      </c>
      <c r="B33" s="75"/>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E33" s="41">
        <f t="shared" si="11"/>
        <v>0</v>
      </c>
      <c r="AF33" s="41">
        <f t="shared" si="19"/>
        <v>0</v>
      </c>
      <c r="AG33" s="41">
        <f t="shared" si="1"/>
        <v>0</v>
      </c>
      <c r="AH33" s="41">
        <f t="shared" si="2"/>
        <v>0</v>
      </c>
      <c r="AI33" s="41">
        <f t="shared" si="3"/>
        <v>0</v>
      </c>
      <c r="AJ33" s="41">
        <f t="shared" si="4"/>
        <v>0</v>
      </c>
      <c r="AK33" s="41">
        <f t="shared" si="5"/>
        <v>0</v>
      </c>
      <c r="AL33" s="41">
        <f t="shared" si="6"/>
        <v>0</v>
      </c>
      <c r="AM33" s="41">
        <f t="shared" si="7"/>
        <v>0</v>
      </c>
      <c r="AN33" s="41">
        <f t="shared" si="8"/>
        <v>0</v>
      </c>
      <c r="AO33" s="41">
        <f t="shared" si="9"/>
        <v>0</v>
      </c>
      <c r="AP33" s="41">
        <f t="shared" si="10"/>
        <v>0</v>
      </c>
      <c r="AQ33" s="41">
        <f t="shared" si="15"/>
        <v>0</v>
      </c>
      <c r="AR33" s="41">
        <f t="shared" si="16"/>
        <v>0</v>
      </c>
      <c r="AS33" s="41">
        <f t="shared" si="12"/>
        <v>0</v>
      </c>
      <c r="AT33" s="41">
        <f t="shared" si="17"/>
        <v>0</v>
      </c>
      <c r="AU33" s="41">
        <f t="shared" si="18"/>
        <v>0</v>
      </c>
      <c r="AV33" s="41">
        <f t="shared" si="13"/>
        <v>0</v>
      </c>
      <c r="AW33" s="41">
        <f t="shared" si="14"/>
        <v>0</v>
      </c>
    </row>
    <row r="34" spans="1:49" ht="28.5" customHeight="1" x14ac:dyDescent="0.15">
      <c r="A34" s="29">
        <v>25</v>
      </c>
      <c r="B34" s="75"/>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E34" s="41">
        <f t="shared" si="11"/>
        <v>0</v>
      </c>
      <c r="AF34" s="41">
        <f t="shared" si="19"/>
        <v>0</v>
      </c>
      <c r="AG34" s="41">
        <f t="shared" si="1"/>
        <v>0</v>
      </c>
      <c r="AH34" s="41">
        <f t="shared" si="2"/>
        <v>0</v>
      </c>
      <c r="AI34" s="41">
        <f t="shared" si="3"/>
        <v>0</v>
      </c>
      <c r="AJ34" s="41">
        <f t="shared" si="4"/>
        <v>0</v>
      </c>
      <c r="AK34" s="41">
        <f t="shared" si="5"/>
        <v>0</v>
      </c>
      <c r="AL34" s="41">
        <f t="shared" si="6"/>
        <v>0</v>
      </c>
      <c r="AM34" s="41">
        <f t="shared" si="7"/>
        <v>0</v>
      </c>
      <c r="AN34" s="41">
        <f t="shared" si="8"/>
        <v>0</v>
      </c>
      <c r="AO34" s="41">
        <f t="shared" si="9"/>
        <v>0</v>
      </c>
      <c r="AP34" s="41">
        <f t="shared" si="10"/>
        <v>0</v>
      </c>
      <c r="AQ34" s="41">
        <f t="shared" si="15"/>
        <v>0</v>
      </c>
      <c r="AR34" s="41">
        <f t="shared" si="16"/>
        <v>0</v>
      </c>
      <c r="AS34" s="41">
        <f t="shared" si="12"/>
        <v>0</v>
      </c>
      <c r="AT34" s="41">
        <f t="shared" si="17"/>
        <v>0</v>
      </c>
      <c r="AU34" s="41">
        <f t="shared" si="18"/>
        <v>0</v>
      </c>
      <c r="AV34" s="41">
        <f t="shared" si="13"/>
        <v>0</v>
      </c>
      <c r="AW34" s="41">
        <f t="shared" si="14"/>
        <v>0</v>
      </c>
    </row>
    <row r="35" spans="1:49" ht="28.5" customHeight="1" x14ac:dyDescent="0.15">
      <c r="A35" s="29">
        <v>26</v>
      </c>
      <c r="B35" s="75"/>
      <c r="C35" s="75"/>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E35" s="41">
        <f t="shared" si="11"/>
        <v>0</v>
      </c>
      <c r="AF35" s="41">
        <f t="shared" si="19"/>
        <v>0</v>
      </c>
      <c r="AG35" s="41">
        <f t="shared" si="1"/>
        <v>0</v>
      </c>
      <c r="AH35" s="41">
        <f t="shared" si="2"/>
        <v>0</v>
      </c>
      <c r="AI35" s="41">
        <f t="shared" si="3"/>
        <v>0</v>
      </c>
      <c r="AJ35" s="41">
        <f t="shared" si="4"/>
        <v>0</v>
      </c>
      <c r="AK35" s="41">
        <f t="shared" si="5"/>
        <v>0</v>
      </c>
      <c r="AL35" s="41">
        <f t="shared" si="6"/>
        <v>0</v>
      </c>
      <c r="AM35" s="41">
        <f t="shared" si="7"/>
        <v>0</v>
      </c>
      <c r="AN35" s="41">
        <f t="shared" si="8"/>
        <v>0</v>
      </c>
      <c r="AO35" s="41">
        <f t="shared" si="9"/>
        <v>0</v>
      </c>
      <c r="AP35" s="41">
        <f t="shared" si="10"/>
        <v>0</v>
      </c>
      <c r="AQ35" s="41">
        <f t="shared" si="15"/>
        <v>0</v>
      </c>
      <c r="AR35" s="41">
        <f t="shared" si="16"/>
        <v>0</v>
      </c>
      <c r="AS35" s="41">
        <f t="shared" si="12"/>
        <v>0</v>
      </c>
      <c r="AT35" s="41">
        <f t="shared" si="17"/>
        <v>0</v>
      </c>
      <c r="AU35" s="41">
        <f t="shared" si="18"/>
        <v>0</v>
      </c>
      <c r="AV35" s="41">
        <f t="shared" si="13"/>
        <v>0</v>
      </c>
      <c r="AW35" s="41">
        <f t="shared" si="14"/>
        <v>0</v>
      </c>
    </row>
    <row r="36" spans="1:49" ht="28.5" customHeight="1" x14ac:dyDescent="0.15">
      <c r="A36" s="29">
        <v>27</v>
      </c>
      <c r="B36" s="75"/>
      <c r="C36" s="75"/>
      <c r="D36" s="75"/>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E36" s="41">
        <f t="shared" si="11"/>
        <v>0</v>
      </c>
      <c r="AF36" s="41">
        <f t="shared" si="19"/>
        <v>0</v>
      </c>
      <c r="AG36" s="41">
        <f t="shared" si="1"/>
        <v>0</v>
      </c>
      <c r="AH36" s="41">
        <f t="shared" si="2"/>
        <v>0</v>
      </c>
      <c r="AI36" s="41">
        <f t="shared" si="3"/>
        <v>0</v>
      </c>
      <c r="AJ36" s="41">
        <f t="shared" si="4"/>
        <v>0</v>
      </c>
      <c r="AK36" s="41">
        <f t="shared" si="5"/>
        <v>0</v>
      </c>
      <c r="AL36" s="41">
        <f t="shared" si="6"/>
        <v>0</v>
      </c>
      <c r="AM36" s="41">
        <f t="shared" si="7"/>
        <v>0</v>
      </c>
      <c r="AN36" s="41">
        <f t="shared" si="8"/>
        <v>0</v>
      </c>
      <c r="AO36" s="41">
        <f t="shared" si="9"/>
        <v>0</v>
      </c>
      <c r="AP36" s="41">
        <f t="shared" si="10"/>
        <v>0</v>
      </c>
      <c r="AQ36" s="41">
        <f t="shared" si="15"/>
        <v>0</v>
      </c>
      <c r="AR36" s="41">
        <f t="shared" si="16"/>
        <v>0</v>
      </c>
      <c r="AS36" s="41">
        <f t="shared" si="12"/>
        <v>0</v>
      </c>
      <c r="AT36" s="41">
        <f t="shared" si="17"/>
        <v>0</v>
      </c>
      <c r="AU36" s="41">
        <f t="shared" si="18"/>
        <v>0</v>
      </c>
      <c r="AV36" s="41">
        <f t="shared" si="13"/>
        <v>0</v>
      </c>
      <c r="AW36" s="41">
        <f t="shared" si="14"/>
        <v>0</v>
      </c>
    </row>
    <row r="37" spans="1:49" ht="28.5" customHeight="1" x14ac:dyDescent="0.15">
      <c r="A37" s="29">
        <v>28</v>
      </c>
      <c r="B37" s="75"/>
      <c r="C37" s="75"/>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E37" s="41">
        <f t="shared" si="11"/>
        <v>0</v>
      </c>
      <c r="AF37" s="41">
        <f t="shared" si="19"/>
        <v>0</v>
      </c>
      <c r="AG37" s="41">
        <f t="shared" si="1"/>
        <v>0</v>
      </c>
      <c r="AH37" s="41">
        <f t="shared" si="2"/>
        <v>0</v>
      </c>
      <c r="AI37" s="41">
        <f t="shared" si="3"/>
        <v>0</v>
      </c>
      <c r="AJ37" s="41">
        <f t="shared" si="4"/>
        <v>0</v>
      </c>
      <c r="AK37" s="41">
        <f t="shared" si="5"/>
        <v>0</v>
      </c>
      <c r="AL37" s="41">
        <f t="shared" si="6"/>
        <v>0</v>
      </c>
      <c r="AM37" s="41">
        <f t="shared" si="7"/>
        <v>0</v>
      </c>
      <c r="AN37" s="41">
        <f t="shared" si="8"/>
        <v>0</v>
      </c>
      <c r="AO37" s="41">
        <f t="shared" si="9"/>
        <v>0</v>
      </c>
      <c r="AP37" s="41">
        <f t="shared" si="10"/>
        <v>0</v>
      </c>
      <c r="AQ37" s="41">
        <f t="shared" si="15"/>
        <v>0</v>
      </c>
      <c r="AR37" s="41">
        <f t="shared" si="16"/>
        <v>0</v>
      </c>
      <c r="AS37" s="41">
        <f t="shared" si="12"/>
        <v>0</v>
      </c>
      <c r="AT37" s="41">
        <f t="shared" si="17"/>
        <v>0</v>
      </c>
      <c r="AU37" s="41">
        <f t="shared" si="18"/>
        <v>0</v>
      </c>
      <c r="AV37" s="41">
        <f t="shared" si="13"/>
        <v>0</v>
      </c>
      <c r="AW37" s="41">
        <f t="shared" si="14"/>
        <v>0</v>
      </c>
    </row>
    <row r="38" spans="1:49" ht="28.5" customHeight="1" x14ac:dyDescent="0.15">
      <c r="A38" s="29">
        <v>29</v>
      </c>
      <c r="B38" s="75"/>
      <c r="C38" s="75"/>
      <c r="D38" s="75"/>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E38" s="41">
        <f t="shared" si="11"/>
        <v>0</v>
      </c>
      <c r="AF38" s="41">
        <f t="shared" si="19"/>
        <v>0</v>
      </c>
      <c r="AG38" s="41">
        <f t="shared" si="1"/>
        <v>0</v>
      </c>
      <c r="AH38" s="41">
        <f t="shared" si="2"/>
        <v>0</v>
      </c>
      <c r="AI38" s="41">
        <f t="shared" si="3"/>
        <v>0</v>
      </c>
      <c r="AJ38" s="41">
        <f t="shared" si="4"/>
        <v>0</v>
      </c>
      <c r="AK38" s="41">
        <f t="shared" si="5"/>
        <v>0</v>
      </c>
      <c r="AL38" s="41">
        <f t="shared" si="6"/>
        <v>0</v>
      </c>
      <c r="AM38" s="41">
        <f t="shared" si="7"/>
        <v>0</v>
      </c>
      <c r="AN38" s="41">
        <f t="shared" si="8"/>
        <v>0</v>
      </c>
      <c r="AO38" s="41">
        <f t="shared" si="9"/>
        <v>0</v>
      </c>
      <c r="AP38" s="41">
        <f t="shared" si="10"/>
        <v>0</v>
      </c>
      <c r="AQ38" s="41">
        <f t="shared" si="15"/>
        <v>0</v>
      </c>
      <c r="AR38" s="41">
        <f t="shared" si="16"/>
        <v>0</v>
      </c>
      <c r="AS38" s="41">
        <f t="shared" si="12"/>
        <v>0</v>
      </c>
      <c r="AT38" s="41">
        <f t="shared" si="17"/>
        <v>0</v>
      </c>
      <c r="AU38" s="41">
        <f t="shared" si="18"/>
        <v>0</v>
      </c>
      <c r="AV38" s="41">
        <f t="shared" si="13"/>
        <v>0</v>
      </c>
      <c r="AW38" s="41">
        <f t="shared" si="14"/>
        <v>0</v>
      </c>
    </row>
    <row r="39" spans="1:49" ht="28.5" customHeight="1" x14ac:dyDescent="0.15">
      <c r="A39" s="29">
        <v>30</v>
      </c>
      <c r="B39" s="75"/>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E39" s="41">
        <f t="shared" si="11"/>
        <v>0</v>
      </c>
      <c r="AF39" s="41">
        <f t="shared" si="19"/>
        <v>0</v>
      </c>
      <c r="AG39" s="41">
        <f t="shared" si="1"/>
        <v>0</v>
      </c>
      <c r="AH39" s="41">
        <f t="shared" si="2"/>
        <v>0</v>
      </c>
      <c r="AI39" s="41">
        <f t="shared" si="3"/>
        <v>0</v>
      </c>
      <c r="AJ39" s="41">
        <f t="shared" si="4"/>
        <v>0</v>
      </c>
      <c r="AK39" s="41">
        <f t="shared" si="5"/>
        <v>0</v>
      </c>
      <c r="AL39" s="41">
        <f t="shared" si="6"/>
        <v>0</v>
      </c>
      <c r="AM39" s="41">
        <f t="shared" si="7"/>
        <v>0</v>
      </c>
      <c r="AN39" s="41">
        <f t="shared" si="8"/>
        <v>0</v>
      </c>
      <c r="AO39" s="41">
        <f t="shared" si="9"/>
        <v>0</v>
      </c>
      <c r="AP39" s="41">
        <f t="shared" si="10"/>
        <v>0</v>
      </c>
      <c r="AQ39" s="41">
        <f t="shared" si="15"/>
        <v>0</v>
      </c>
      <c r="AR39" s="41">
        <f t="shared" si="16"/>
        <v>0</v>
      </c>
      <c r="AS39" s="41">
        <f t="shared" si="12"/>
        <v>0</v>
      </c>
      <c r="AT39" s="41">
        <f t="shared" si="17"/>
        <v>0</v>
      </c>
      <c r="AU39" s="41">
        <f t="shared" si="18"/>
        <v>0</v>
      </c>
      <c r="AV39" s="41">
        <f t="shared" si="13"/>
        <v>0</v>
      </c>
      <c r="AW39" s="41">
        <f t="shared" si="14"/>
        <v>0</v>
      </c>
    </row>
    <row r="40" spans="1:49" ht="29.25" customHeight="1" x14ac:dyDescent="0.15">
      <c r="A40" s="29">
        <v>31</v>
      </c>
      <c r="B40" s="75"/>
      <c r="C40" s="75"/>
      <c r="D40" s="75"/>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E40" s="41">
        <f t="shared" ref="AE40:AE44" si="20">IF(B40&lt;&gt;"",1,0)</f>
        <v>0</v>
      </c>
      <c r="AF40" s="41">
        <f t="shared" ref="AF40:AF44" si="21">AE40*IF(J40="実施する",1,0)</f>
        <v>0</v>
      </c>
      <c r="AG40" s="41">
        <f t="shared" ref="AG40:AG44" si="22">AE40*IF(OR(I40="実施する",AA40="実施する",S40="実施する"),1,0)</f>
        <v>0</v>
      </c>
      <c r="AH40" s="41">
        <f t="shared" ref="AH40:AH44" si="23">AE40*IF(I40="実施する",1,0)</f>
        <v>0</v>
      </c>
      <c r="AI40" s="41">
        <f t="shared" ref="AI40:AI44" si="24">AE40*IF(S40="実施する",1,0)</f>
        <v>0</v>
      </c>
      <c r="AJ40" s="41">
        <f t="shared" ref="AJ40:AJ44" si="25">AE40*IF(P40="実施する",1,0)</f>
        <v>0</v>
      </c>
      <c r="AK40" s="41">
        <f t="shared" ref="AK40:AK44" si="26">AE40*IF(P40="実施する",Q40-1,0)</f>
        <v>0</v>
      </c>
      <c r="AL40" s="41">
        <f t="shared" ref="AL40:AL44" si="27">AE40*IF(O40="実施する",1,0)</f>
        <v>0</v>
      </c>
      <c r="AM40" s="41">
        <f t="shared" ref="AM40:AM44" si="28">AE40*IF(T40="実施する",1,0)</f>
        <v>0</v>
      </c>
      <c r="AN40" s="41">
        <f t="shared" ref="AN40:AN44" si="29">AE40*IF(R40="実施する",1,0)</f>
        <v>0</v>
      </c>
      <c r="AO40" s="41">
        <f t="shared" ref="AO40:AO44" si="30">AE40*IF(V40="実施する",1,0)</f>
        <v>0</v>
      </c>
      <c r="AP40" s="41">
        <f t="shared" ref="AP40:AP44" si="31">AE40*IF(H40="実施する",1,0)</f>
        <v>0</v>
      </c>
      <c r="AQ40" s="41">
        <f t="shared" ref="AQ40:AQ44" si="32">AE40*IF(W40="実施する",1,0)</f>
        <v>0</v>
      </c>
      <c r="AR40" s="41">
        <f t="shared" ref="AR40:AR44" si="33">AE40*IF(X40="実施する",1,0)</f>
        <v>0</v>
      </c>
      <c r="AS40" s="41">
        <f t="shared" si="12"/>
        <v>0</v>
      </c>
      <c r="AT40" s="41">
        <f t="shared" si="17"/>
        <v>0</v>
      </c>
      <c r="AU40" s="41">
        <f t="shared" ref="AU40:AU44" si="34">AE40*IF(AB40="実施する",1,0)</f>
        <v>0</v>
      </c>
      <c r="AV40" s="41">
        <f t="shared" ref="AV40:AV44" si="35">AE40*IF(M40="実施する",1,0)</f>
        <v>0</v>
      </c>
      <c r="AW40" s="41">
        <f t="shared" ref="AW40:AW44" si="36">AE40*IF(M40="実施する",IF(ROUNDUP((N40-30)/30,0)&gt;0,ROUNDUP((N40-30)/30,0),0),0)</f>
        <v>0</v>
      </c>
    </row>
    <row r="41" spans="1:49" ht="29.25" customHeight="1" x14ac:dyDescent="0.15">
      <c r="A41" s="29">
        <v>32</v>
      </c>
      <c r="B41" s="7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E41" s="41">
        <f t="shared" si="20"/>
        <v>0</v>
      </c>
      <c r="AF41" s="41">
        <f t="shared" si="21"/>
        <v>0</v>
      </c>
      <c r="AG41" s="41">
        <f t="shared" si="22"/>
        <v>0</v>
      </c>
      <c r="AH41" s="41">
        <f t="shared" si="23"/>
        <v>0</v>
      </c>
      <c r="AI41" s="41">
        <f t="shared" si="24"/>
        <v>0</v>
      </c>
      <c r="AJ41" s="41">
        <f t="shared" si="25"/>
        <v>0</v>
      </c>
      <c r="AK41" s="41">
        <f t="shared" si="26"/>
        <v>0</v>
      </c>
      <c r="AL41" s="41">
        <f t="shared" si="27"/>
        <v>0</v>
      </c>
      <c r="AM41" s="41">
        <f t="shared" si="28"/>
        <v>0</v>
      </c>
      <c r="AN41" s="41">
        <f t="shared" si="29"/>
        <v>0</v>
      </c>
      <c r="AO41" s="41">
        <f t="shared" si="30"/>
        <v>0</v>
      </c>
      <c r="AP41" s="41">
        <f t="shared" si="31"/>
        <v>0</v>
      </c>
      <c r="AQ41" s="41">
        <f t="shared" si="32"/>
        <v>0</v>
      </c>
      <c r="AR41" s="41">
        <f t="shared" si="33"/>
        <v>0</v>
      </c>
      <c r="AS41" s="41">
        <f t="shared" si="12"/>
        <v>0</v>
      </c>
      <c r="AT41" s="41">
        <f t="shared" si="17"/>
        <v>0</v>
      </c>
      <c r="AU41" s="41">
        <f t="shared" si="34"/>
        <v>0</v>
      </c>
      <c r="AV41" s="41">
        <f t="shared" si="35"/>
        <v>0</v>
      </c>
      <c r="AW41" s="41">
        <f t="shared" si="36"/>
        <v>0</v>
      </c>
    </row>
    <row r="42" spans="1:49" ht="29.25" customHeight="1" x14ac:dyDescent="0.15">
      <c r="A42" s="29">
        <v>33</v>
      </c>
      <c r="B42" s="75"/>
      <c r="C42" s="75"/>
      <c r="D42" s="75"/>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E42" s="41">
        <f t="shared" si="20"/>
        <v>0</v>
      </c>
      <c r="AF42" s="41">
        <f t="shared" si="21"/>
        <v>0</v>
      </c>
      <c r="AG42" s="41">
        <f t="shared" si="22"/>
        <v>0</v>
      </c>
      <c r="AH42" s="41">
        <f t="shared" si="23"/>
        <v>0</v>
      </c>
      <c r="AI42" s="41">
        <f t="shared" si="24"/>
        <v>0</v>
      </c>
      <c r="AJ42" s="41">
        <f t="shared" si="25"/>
        <v>0</v>
      </c>
      <c r="AK42" s="41">
        <f t="shared" si="26"/>
        <v>0</v>
      </c>
      <c r="AL42" s="41">
        <f t="shared" si="27"/>
        <v>0</v>
      </c>
      <c r="AM42" s="41">
        <f t="shared" si="28"/>
        <v>0</v>
      </c>
      <c r="AN42" s="41">
        <f t="shared" si="29"/>
        <v>0</v>
      </c>
      <c r="AO42" s="41">
        <f t="shared" si="30"/>
        <v>0</v>
      </c>
      <c r="AP42" s="41">
        <f t="shared" si="31"/>
        <v>0</v>
      </c>
      <c r="AQ42" s="41">
        <f t="shared" si="32"/>
        <v>0</v>
      </c>
      <c r="AR42" s="41">
        <f t="shared" si="33"/>
        <v>0</v>
      </c>
      <c r="AS42" s="41">
        <f t="shared" si="12"/>
        <v>0</v>
      </c>
      <c r="AT42" s="41">
        <f t="shared" si="17"/>
        <v>0</v>
      </c>
      <c r="AU42" s="41">
        <f t="shared" si="34"/>
        <v>0</v>
      </c>
      <c r="AV42" s="41">
        <f t="shared" si="35"/>
        <v>0</v>
      </c>
      <c r="AW42" s="41">
        <f t="shared" si="36"/>
        <v>0</v>
      </c>
    </row>
    <row r="43" spans="1:49" ht="29.25" customHeight="1" x14ac:dyDescent="0.15">
      <c r="A43" s="29">
        <v>34</v>
      </c>
      <c r="B43" s="75"/>
      <c r="C43" s="75"/>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E43" s="41">
        <f t="shared" si="20"/>
        <v>0</v>
      </c>
      <c r="AF43" s="41">
        <f t="shared" si="21"/>
        <v>0</v>
      </c>
      <c r="AG43" s="41">
        <f t="shared" si="22"/>
        <v>0</v>
      </c>
      <c r="AH43" s="41">
        <f t="shared" si="23"/>
        <v>0</v>
      </c>
      <c r="AI43" s="41">
        <f t="shared" si="24"/>
        <v>0</v>
      </c>
      <c r="AJ43" s="41">
        <f t="shared" si="25"/>
        <v>0</v>
      </c>
      <c r="AK43" s="41">
        <f t="shared" si="26"/>
        <v>0</v>
      </c>
      <c r="AL43" s="41">
        <f t="shared" si="27"/>
        <v>0</v>
      </c>
      <c r="AM43" s="41">
        <f t="shared" si="28"/>
        <v>0</v>
      </c>
      <c r="AN43" s="41">
        <f t="shared" si="29"/>
        <v>0</v>
      </c>
      <c r="AO43" s="41">
        <f t="shared" si="30"/>
        <v>0</v>
      </c>
      <c r="AP43" s="41">
        <f t="shared" si="31"/>
        <v>0</v>
      </c>
      <c r="AQ43" s="41">
        <f t="shared" si="32"/>
        <v>0</v>
      </c>
      <c r="AR43" s="41">
        <f t="shared" si="33"/>
        <v>0</v>
      </c>
      <c r="AS43" s="41">
        <f t="shared" si="12"/>
        <v>0</v>
      </c>
      <c r="AT43" s="41">
        <f t="shared" si="17"/>
        <v>0</v>
      </c>
      <c r="AU43" s="41">
        <f t="shared" si="34"/>
        <v>0</v>
      </c>
      <c r="AV43" s="41">
        <f t="shared" si="35"/>
        <v>0</v>
      </c>
      <c r="AW43" s="41">
        <f t="shared" si="36"/>
        <v>0</v>
      </c>
    </row>
    <row r="44" spans="1:49" ht="29.25" customHeight="1" x14ac:dyDescent="0.15">
      <c r="A44" s="29">
        <v>35</v>
      </c>
      <c r="B44" s="75"/>
      <c r="C44" s="75"/>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E44" s="41">
        <f t="shared" si="20"/>
        <v>0</v>
      </c>
      <c r="AF44" s="41">
        <f t="shared" si="21"/>
        <v>0</v>
      </c>
      <c r="AG44" s="41">
        <f t="shared" si="22"/>
        <v>0</v>
      </c>
      <c r="AH44" s="41">
        <f t="shared" si="23"/>
        <v>0</v>
      </c>
      <c r="AI44" s="41">
        <f t="shared" si="24"/>
        <v>0</v>
      </c>
      <c r="AJ44" s="41">
        <f t="shared" si="25"/>
        <v>0</v>
      </c>
      <c r="AK44" s="41">
        <f t="shared" si="26"/>
        <v>0</v>
      </c>
      <c r="AL44" s="41">
        <f t="shared" si="27"/>
        <v>0</v>
      </c>
      <c r="AM44" s="41">
        <f t="shared" si="28"/>
        <v>0</v>
      </c>
      <c r="AN44" s="41">
        <f t="shared" si="29"/>
        <v>0</v>
      </c>
      <c r="AO44" s="41">
        <f t="shared" si="30"/>
        <v>0</v>
      </c>
      <c r="AP44" s="41">
        <f t="shared" si="31"/>
        <v>0</v>
      </c>
      <c r="AQ44" s="41">
        <f t="shared" si="32"/>
        <v>0</v>
      </c>
      <c r="AR44" s="41">
        <f t="shared" si="33"/>
        <v>0</v>
      </c>
      <c r="AS44" s="41">
        <f t="shared" si="12"/>
        <v>0</v>
      </c>
      <c r="AT44" s="41">
        <f t="shared" si="17"/>
        <v>0</v>
      </c>
      <c r="AU44" s="41">
        <f t="shared" si="34"/>
        <v>0</v>
      </c>
      <c r="AV44" s="41">
        <f t="shared" si="35"/>
        <v>0</v>
      </c>
      <c r="AW44" s="41">
        <f t="shared" si="36"/>
        <v>0</v>
      </c>
    </row>
  </sheetData>
  <sheetProtection algorithmName="SHA-512" hashValue="B87TnGudA1XO8JDptEWyzOqoU5hhVtQOyBCri2Xn3ow9M+IcTvzlD1XCGMD36QS9Cg73otRn3f6USjKw7+mSkw==" saltValue="8mivDsh857nKVq8sgR9Ahw==" spinCount="100000" sheet="1" objects="1" scenarios="1"/>
  <mergeCells count="31">
    <mergeCell ref="AC7:AC8"/>
    <mergeCell ref="AB6:AC6"/>
    <mergeCell ref="A6:A8"/>
    <mergeCell ref="O7:O8"/>
    <mergeCell ref="O6:Q6"/>
    <mergeCell ref="C6:F6"/>
    <mergeCell ref="J7:J8"/>
    <mergeCell ref="I7:I8"/>
    <mergeCell ref="G7:G8"/>
    <mergeCell ref="F7:F8"/>
    <mergeCell ref="E7:E8"/>
    <mergeCell ref="D7:D8"/>
    <mergeCell ref="C7:C8"/>
    <mergeCell ref="K7:K8"/>
    <mergeCell ref="P7:P8"/>
    <mergeCell ref="I6:N6"/>
    <mergeCell ref="B1:F1"/>
    <mergeCell ref="W7:Z7"/>
    <mergeCell ref="W6:AA6"/>
    <mergeCell ref="V6:V8"/>
    <mergeCell ref="T6:U7"/>
    <mergeCell ref="B7:B8"/>
    <mergeCell ref="H6:H8"/>
    <mergeCell ref="B4:F4"/>
    <mergeCell ref="B5:F5"/>
    <mergeCell ref="R6:S6"/>
    <mergeCell ref="S7:S8"/>
    <mergeCell ref="R7:R8"/>
    <mergeCell ref="B2:G2"/>
    <mergeCell ref="B3:G3"/>
    <mergeCell ref="M7:M8"/>
  </mergeCells>
  <phoneticPr fontId="1"/>
  <conditionalFormatting sqref="C9:C44 E9:E44">
    <cfRule type="expression" dxfId="10" priority="16">
      <formula>AND(B9&lt;&gt;"",C9="")</formula>
    </cfRule>
  </conditionalFormatting>
  <conditionalFormatting sqref="D9:D44">
    <cfRule type="expression" dxfId="9" priority="15">
      <formula>AND(B9&lt;&gt;"",D9="")</formula>
    </cfRule>
  </conditionalFormatting>
  <conditionalFormatting sqref="E9:E44">
    <cfRule type="expression" dxfId="8" priority="14">
      <formula>AND(B9&lt;&gt;"",E9="")</formula>
    </cfRule>
  </conditionalFormatting>
  <conditionalFormatting sqref="F9:F44">
    <cfRule type="expression" dxfId="7" priority="13">
      <formula>AND(C9="AC",F9="")</formula>
    </cfRule>
  </conditionalFormatting>
  <conditionalFormatting sqref="G9:H9 G10:G44">
    <cfRule type="expression" dxfId="6" priority="12">
      <formula>AND(OR(J9&lt;&gt;"",O9&lt;&gt;"",P9&lt;&gt;""),G9="")</formula>
    </cfRule>
  </conditionalFormatting>
  <conditionalFormatting sqref="L9:M44 Q9:Q44">
    <cfRule type="expression" dxfId="5" priority="18">
      <formula>AND(K9="実施する",L9="")</formula>
    </cfRule>
  </conditionalFormatting>
  <conditionalFormatting sqref="N9:N44">
    <cfRule type="expression" dxfId="4" priority="20">
      <formula>AND(L9="実施する",N9="")</formula>
    </cfRule>
  </conditionalFormatting>
  <conditionalFormatting sqref="U9:U44">
    <cfRule type="expression" dxfId="3" priority="11">
      <formula>AND(T9="実施する",U9="")</formula>
    </cfRule>
  </conditionalFormatting>
  <conditionalFormatting sqref="Y9:Y44">
    <cfRule type="expression" dxfId="2" priority="10">
      <formula>AND(OR(X9&lt;&gt;"",W9&lt;&gt;""),Y9="")</formula>
    </cfRule>
  </conditionalFormatting>
  <conditionalFormatting sqref="Z9:Z44">
    <cfRule type="expression" dxfId="1" priority="8">
      <formula>AND(OR(W9&lt;&gt;"",X9&lt;&gt;""),Z9="")</formula>
    </cfRule>
  </conditionalFormatting>
  <conditionalFormatting sqref="AC10:AC44">
    <cfRule type="expression" dxfId="0" priority="1">
      <formula>AND(AB10="実施する",AC10="")</formula>
    </cfRule>
  </conditionalFormatting>
  <dataValidations count="18">
    <dataValidation type="list" allowBlank="1" showInputMessage="1" showErrorMessage="1" sqref="C9" xr:uid="{270B2B7E-667A-4A19-A42D-39C59E457176}">
      <formula1>"AC,DC"</formula1>
    </dataValidation>
    <dataValidation type="list" allowBlank="1" showInputMessage="1" showErrorMessage="1" sqref="F9:F44" xr:uid="{B447AA6A-2F29-4230-9E3F-E7541E747CFC}">
      <formula1>"50Hz,60Hz"</formula1>
    </dataValidation>
    <dataValidation type="list" allowBlank="1" showInputMessage="1" showErrorMessage="1" sqref="G9:G44" xr:uid="{647F1BD0-CAFC-480D-A3F9-3793D0FC5F0A}">
      <formula1>"発光面が下向き,発光面が上向き"</formula1>
    </dataValidation>
    <dataValidation type="list" allowBlank="1" showInputMessage="1" showErrorMessage="1" sqref="D9:D44" xr:uid="{E13FF58B-8809-40F2-A819-40AB53B96275}">
      <formula1>"電流,電圧"</formula1>
    </dataValidation>
    <dataValidation type="list" allowBlank="1" showInputMessage="1" showErrorMessage="1" sqref="Q9:Q44" xr:uid="{D3AEFF45-3CFA-41FE-91F2-720E013B45BC}">
      <formula1>"1,2,4,6,12,18,36,60,180"</formula1>
    </dataValidation>
    <dataValidation type="whole" allowBlank="1" showInputMessage="1" showErrorMessage="1" sqref="Y9:Y44" xr:uid="{11818147-B335-4D80-B049-0417D4CE514C}">
      <formula1>30</formula1>
      <formula2>200</formula2>
    </dataValidation>
    <dataValidation type="whole" allowBlank="1" showInputMessage="1" showErrorMessage="1" sqref="Z9:Z44" xr:uid="{B50EE0CA-4195-429C-92B0-2B2D5E46F13F}">
      <formula1>0</formula1>
      <formula2>60</formula2>
    </dataValidation>
    <dataValidation type="list" allowBlank="1" showInputMessage="1" showErrorMessage="1" sqref="U9:U44" xr:uid="{F2F9A89E-0C6E-4A3D-921A-7755DECC7828}">
      <formula1>"1m,1.5m"</formula1>
    </dataValidation>
    <dataValidation type="list" allowBlank="1" showInputMessage="1" showErrorMessage="1" sqref="AD9" xr:uid="{49116D6B-C9F7-4F74-87A4-747E66AB460E}">
      <formula1>",実施する"</formula1>
    </dataValidation>
    <dataValidation type="custom" allowBlank="1" showInputMessage="1" showErrorMessage="1" errorTitle="入力禁止文字がふくまれています。" error="入力禁止文字（\,/,!,#,$,%,&amp;,?など）が含まれています。_x000a_全角にするなど修正をお願いします。" sqref="B9" xr:uid="{3B7F1EA9-D9E2-45D4-9101-6220FB83358B}">
      <formula1>NOT(OR(COUNTIF(B9,"*/*"),COUNTIF(B9,"*!*"),COUNTIF(B9,"*#*"),COUNTIF(B9,"*#*"),COUNTIF(B9,"*$*"),COUNTIF(B9,"*%*"),COUNTIF(B9,"*&amp;*"),COUNTIF(B9,"*\*")))</formula1>
    </dataValidation>
    <dataValidation type="list" allowBlank="1" showInputMessage="1" showErrorMessage="1" sqref="AC9:AC44" xr:uid="{AE7C0929-DFE2-495A-ACA3-B8A1A15396F9}">
      <formula1>$AZ$6:$AZ$8</formula1>
    </dataValidation>
    <dataValidation type="decimal" operator="lessThanOrEqual" allowBlank="1" showInputMessage="1" showErrorMessage="1" errorTitle="測定時間を再入力してください。" error="測定時間は100時間以下としてください。" sqref="L9:L44" xr:uid="{4436565A-71B1-45D0-B5F5-2D7A249D49E3}">
      <formula1>100</formula1>
    </dataValidation>
    <dataValidation type="decimal" operator="lessThanOrEqual" allowBlank="1" showInputMessage="1" showErrorMessage="1" errorTitle="測定時間を再入力してください。" error="測定時間は100時間以下としてください。" sqref="N9" xr:uid="{F52D0B03-36CD-40AE-B395-4D1BB27AD68F}">
      <formula1>120</formula1>
    </dataValidation>
    <dataValidation type="list" allowBlank="1" showInputMessage="1" showErrorMessage="1" sqref="AA9:AB44 V9:X44 H9:K44 O9:P44 R9:T44" xr:uid="{380837C9-277D-401E-B0B8-61CE7449A557}">
      <formula1>$AE$6:$AE$6</formula1>
    </dataValidation>
    <dataValidation type="custom" allowBlank="1" showInputMessage="1" showErrorMessage="1" errorTitle="入力禁止事項があります。" error="1. 重複する試験品名が入力された_x000a_2. 入力禁止文字（\,/,!,#,$,%,&amp;,?など）が含まれる_x000a__x000a_いずれかのエラーのため、入力ができません。試験品名を変更の上、再入力をお願いします。" sqref="B10:B44" xr:uid="{0FA0AFD1-53A9-4A47-BE0F-706889E23293}">
      <formula1>NOT(OR(NOT(SUMPRODUCT((EXACT(B:B,B10)*1))=1),COUNTIF(B10,"*/*"),COUNTIF(B10,"*!*"),COUNTIF(B10,"*#*"),COUNTIF(B10,"*#*"),COUNTIF(B10,"*$*"),COUNTIF(B10,"*%*"),COUNTIF(B10,"*&amp;*"),COUNTIF(B10,"*\*")))</formula1>
    </dataValidation>
    <dataValidation type="list" operator="lessThanOrEqual" allowBlank="1" showInputMessage="1" showErrorMessage="1" errorTitle="測定時間を再入力してください。" error="測定時間は100時間以下としてください。" sqref="M9:M44" xr:uid="{496CEEDE-CDA1-4BCE-A158-6281E91F7F9F}">
      <formula1>$AE$6:$AE$6</formula1>
    </dataValidation>
    <dataValidation type="decimal" operator="lessThanOrEqual" allowBlank="1" showInputMessage="1" showErrorMessage="1" errorTitle="測定時間を再入力してください。" error="測定時間は120分以下としてください。" sqref="N10 N11:N44" xr:uid="{982A1D0E-713B-4818-8F06-58087EA1C088}">
      <formula1>120</formula1>
    </dataValidation>
    <dataValidation type="list" allowBlank="1" showInputMessage="1" showErrorMessage="1" sqref="C10:C44" xr:uid="{DC222A68-9026-4E35-886B-CB7DAA3E987D}">
      <formula1>"AC,DC,電池"</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47983-96BE-4414-AFCD-1290A1F3FBEB}">
  <sheetPr codeName="Sheet21">
    <tabColor rgb="FFFF0000"/>
  </sheetPr>
  <dimension ref="A1"/>
  <sheetViews>
    <sheetView workbookViewId="0">
      <selection activeCell="A8" sqref="A8"/>
    </sheetView>
  </sheetViews>
  <sheetFormatPr defaultRowHeight="13.5" x14ac:dyDescent="0.15"/>
  <sheetData/>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EC7B9-280E-4153-99EF-4C625BC75313}">
  <sheetPr codeName="Sheet3"/>
  <dimension ref="A1:H23"/>
  <sheetViews>
    <sheetView workbookViewId="0">
      <selection activeCell="F23" sqref="F23"/>
    </sheetView>
  </sheetViews>
  <sheetFormatPr defaultRowHeight="13.5" x14ac:dyDescent="0.15"/>
  <cols>
    <col min="1" max="1" width="46.5" customWidth="1"/>
    <col min="5" max="8" width="13" bestFit="1" customWidth="1"/>
  </cols>
  <sheetData>
    <row r="1" spans="1:8" x14ac:dyDescent="0.15">
      <c r="A1" t="s">
        <v>58</v>
      </c>
      <c r="B1" t="s">
        <v>59</v>
      </c>
      <c r="C1" t="s">
        <v>60</v>
      </c>
      <c r="E1" t="s">
        <v>114</v>
      </c>
      <c r="F1" t="s">
        <v>115</v>
      </c>
      <c r="G1" t="s">
        <v>116</v>
      </c>
      <c r="H1" t="s">
        <v>117</v>
      </c>
    </row>
    <row r="2" spans="1:8" x14ac:dyDescent="0.15">
      <c r="A2" t="s">
        <v>61</v>
      </c>
      <c r="B2" t="s">
        <v>19</v>
      </c>
      <c r="C2">
        <f>HLOOKUP(B2,試験情報記入表!$AF$7:$AW$8,2,FALSE)</f>
        <v>0</v>
      </c>
      <c r="E2" s="33">
        <v>20410</v>
      </c>
      <c r="F2" s="33">
        <v>42980</v>
      </c>
      <c r="G2">
        <f>C2*E2</f>
        <v>0</v>
      </c>
      <c r="H2">
        <f>C2*F2</f>
        <v>0</v>
      </c>
    </row>
    <row r="3" spans="1:8" x14ac:dyDescent="0.15">
      <c r="A3" t="s">
        <v>62</v>
      </c>
      <c r="B3" t="s">
        <v>63</v>
      </c>
      <c r="C3">
        <f>HLOOKUP(B3,試験情報記入表!$AF$7:$AW$8,2,FALSE)</f>
        <v>0</v>
      </c>
      <c r="E3" s="33">
        <v>10070</v>
      </c>
      <c r="F3" s="33">
        <v>20120</v>
      </c>
      <c r="G3">
        <f t="shared" ref="G3:G17" si="0">C3*E3</f>
        <v>0</v>
      </c>
      <c r="H3">
        <f>C3*F3</f>
        <v>0</v>
      </c>
    </row>
    <row r="4" spans="1:8" x14ac:dyDescent="0.15">
      <c r="A4" t="s">
        <v>64</v>
      </c>
      <c r="B4" t="s">
        <v>65</v>
      </c>
      <c r="C4">
        <f>HLOOKUP(B4,試験情報記入表!$AF$7:$AW$8,2,FALSE)</f>
        <v>0</v>
      </c>
      <c r="E4" s="33">
        <v>3520</v>
      </c>
      <c r="F4" s="33">
        <v>7050</v>
      </c>
      <c r="G4">
        <f t="shared" si="0"/>
        <v>0</v>
      </c>
      <c r="H4">
        <f t="shared" ref="H4:H17" si="1">C4*F4</f>
        <v>0</v>
      </c>
    </row>
    <row r="5" spans="1:8" x14ac:dyDescent="0.15">
      <c r="A5" t="s">
        <v>66</v>
      </c>
      <c r="B5" t="s">
        <v>67</v>
      </c>
      <c r="C5">
        <f>HLOOKUP(B5,試験情報記入表!$AF$7:$AW$8,2,FALSE)</f>
        <v>0</v>
      </c>
      <c r="E5" s="33">
        <v>3520</v>
      </c>
      <c r="F5" s="33">
        <v>7050</v>
      </c>
      <c r="G5">
        <f t="shared" si="0"/>
        <v>0</v>
      </c>
      <c r="H5">
        <f t="shared" si="1"/>
        <v>0</v>
      </c>
    </row>
    <row r="6" spans="1:8" x14ac:dyDescent="0.15">
      <c r="A6" t="s">
        <v>68</v>
      </c>
      <c r="B6" t="s">
        <v>69</v>
      </c>
      <c r="C6">
        <f>HLOOKUP(B6,試験情報記入表!$AF$7:$AW$8,2,FALSE)</f>
        <v>0</v>
      </c>
      <c r="E6" s="33">
        <v>17430</v>
      </c>
      <c r="F6" s="33">
        <v>33040</v>
      </c>
      <c r="G6">
        <f t="shared" si="0"/>
        <v>0</v>
      </c>
      <c r="H6">
        <f t="shared" si="1"/>
        <v>0</v>
      </c>
    </row>
    <row r="7" spans="1:8" x14ac:dyDescent="0.15">
      <c r="A7" t="s">
        <v>70</v>
      </c>
      <c r="B7" t="s">
        <v>71</v>
      </c>
      <c r="C7">
        <f>HLOOKUP(B7,試験情報記入表!$AF$7:$AW$8,2,FALSE)</f>
        <v>0</v>
      </c>
      <c r="E7">
        <v>820</v>
      </c>
      <c r="F7" s="33">
        <v>1650</v>
      </c>
      <c r="G7">
        <f t="shared" si="0"/>
        <v>0</v>
      </c>
      <c r="H7">
        <f t="shared" si="1"/>
        <v>0</v>
      </c>
    </row>
    <row r="8" spans="1:8" x14ac:dyDescent="0.15">
      <c r="A8" t="s">
        <v>72</v>
      </c>
      <c r="B8" t="s">
        <v>73</v>
      </c>
      <c r="C8">
        <f>HLOOKUP(B8,試験情報記入表!$AF$7:$AW$8,2,FALSE)</f>
        <v>0</v>
      </c>
      <c r="E8" s="33">
        <v>5660</v>
      </c>
      <c r="F8" s="33">
        <v>11330</v>
      </c>
      <c r="G8">
        <f t="shared" si="0"/>
        <v>0</v>
      </c>
      <c r="H8">
        <f t="shared" si="1"/>
        <v>0</v>
      </c>
    </row>
    <row r="9" spans="1:8" x14ac:dyDescent="0.15">
      <c r="A9" t="s">
        <v>74</v>
      </c>
      <c r="B9" t="s">
        <v>75</v>
      </c>
      <c r="C9">
        <f>HLOOKUP(B9,試験情報記入表!$AF$7:$AW$8,2,FALSE)</f>
        <v>0</v>
      </c>
      <c r="E9" s="33">
        <v>5020</v>
      </c>
      <c r="F9" s="33">
        <v>10050</v>
      </c>
      <c r="G9">
        <f t="shared" si="0"/>
        <v>0</v>
      </c>
      <c r="H9">
        <f t="shared" si="1"/>
        <v>0</v>
      </c>
    </row>
    <row r="10" spans="1:8" x14ac:dyDescent="0.15">
      <c r="A10" t="s">
        <v>76</v>
      </c>
      <c r="B10" t="s">
        <v>77</v>
      </c>
      <c r="C10">
        <f>HLOOKUP(B10,試験情報記入表!$AF$7:$AW$8,2,FALSE)</f>
        <v>0</v>
      </c>
      <c r="E10" s="33">
        <v>7730</v>
      </c>
      <c r="F10" s="33">
        <v>15470</v>
      </c>
      <c r="G10">
        <f t="shared" si="0"/>
        <v>0</v>
      </c>
      <c r="H10">
        <f t="shared" si="1"/>
        <v>0</v>
      </c>
    </row>
    <row r="11" spans="1:8" x14ac:dyDescent="0.15">
      <c r="A11" t="s">
        <v>78</v>
      </c>
      <c r="B11" t="s">
        <v>79</v>
      </c>
      <c r="C11">
        <f>HLOOKUP(B11,試験情報記入表!$AF$7:$AW$8,2,FALSE)</f>
        <v>0</v>
      </c>
      <c r="E11" s="33">
        <v>6530</v>
      </c>
      <c r="F11" s="33">
        <v>13730</v>
      </c>
      <c r="G11">
        <f t="shared" si="0"/>
        <v>0</v>
      </c>
      <c r="H11">
        <f t="shared" si="1"/>
        <v>0</v>
      </c>
    </row>
    <row r="12" spans="1:8" x14ac:dyDescent="0.15">
      <c r="A12" t="s">
        <v>80</v>
      </c>
      <c r="B12" t="s">
        <v>81</v>
      </c>
      <c r="C12">
        <f>HLOOKUP(B12,試験情報記入表!$AF$7:$AW$8,2,FALSE)</f>
        <v>0</v>
      </c>
      <c r="E12" s="33">
        <v>2350</v>
      </c>
      <c r="F12" s="33">
        <v>4710</v>
      </c>
      <c r="G12">
        <f t="shared" si="0"/>
        <v>0</v>
      </c>
      <c r="H12">
        <f t="shared" si="1"/>
        <v>0</v>
      </c>
    </row>
    <row r="13" spans="1:8" x14ac:dyDescent="0.15">
      <c r="A13" t="s">
        <v>82</v>
      </c>
      <c r="B13" t="s">
        <v>83</v>
      </c>
      <c r="C13">
        <f>HLOOKUP(B13,試験情報記入表!$AF$7:$AW$8,2,FALSE)</f>
        <v>0</v>
      </c>
      <c r="E13" s="33">
        <v>12610</v>
      </c>
      <c r="F13" s="33">
        <v>23930</v>
      </c>
      <c r="G13">
        <f t="shared" si="0"/>
        <v>0</v>
      </c>
      <c r="H13">
        <f t="shared" si="1"/>
        <v>0</v>
      </c>
    </row>
    <row r="14" spans="1:8" x14ac:dyDescent="0.15">
      <c r="A14" t="s">
        <v>84</v>
      </c>
      <c r="B14" t="s">
        <v>85</v>
      </c>
      <c r="C14">
        <f>HLOOKUP(B14,試験情報記入表!$AF$7:$AW$8,2,FALSE)</f>
        <v>0</v>
      </c>
      <c r="E14" s="33">
        <v>25060</v>
      </c>
      <c r="F14" s="33">
        <v>39310</v>
      </c>
      <c r="G14">
        <f t="shared" si="0"/>
        <v>0</v>
      </c>
      <c r="H14">
        <f t="shared" si="1"/>
        <v>0</v>
      </c>
    </row>
    <row r="15" spans="1:8" x14ac:dyDescent="0.15">
      <c r="A15" t="s">
        <v>229</v>
      </c>
      <c r="B15" t="s">
        <v>86</v>
      </c>
      <c r="C15">
        <f>HLOOKUP(B15,試験情報記入表!$AF$7:$AW$8,2,FALSE)</f>
        <v>0</v>
      </c>
      <c r="E15" s="33">
        <v>9890</v>
      </c>
      <c r="F15" s="33">
        <v>17470</v>
      </c>
      <c r="G15">
        <f t="shared" si="0"/>
        <v>0</v>
      </c>
      <c r="H15">
        <f t="shared" si="1"/>
        <v>0</v>
      </c>
    </row>
    <row r="16" spans="1:8" x14ac:dyDescent="0.15">
      <c r="A16" t="s">
        <v>231</v>
      </c>
      <c r="B16" t="s">
        <v>87</v>
      </c>
      <c r="C16">
        <f>HLOOKUP(B16,試験情報記入表!$AF$7:$AW$8,2,FALSE)</f>
        <v>0</v>
      </c>
      <c r="E16" s="33">
        <v>700</v>
      </c>
      <c r="F16" s="33">
        <v>1410</v>
      </c>
      <c r="G16">
        <f t="shared" si="0"/>
        <v>0</v>
      </c>
      <c r="H16">
        <f t="shared" si="1"/>
        <v>0</v>
      </c>
    </row>
    <row r="17" spans="1:8" x14ac:dyDescent="0.15">
      <c r="A17" t="s">
        <v>88</v>
      </c>
      <c r="B17" t="s">
        <v>89</v>
      </c>
      <c r="C17">
        <f>HLOOKUP(B17,試験情報記入表!$AF$7:$AW$8,2,FALSE)</f>
        <v>0</v>
      </c>
      <c r="E17" s="33">
        <v>24960</v>
      </c>
      <c r="F17" s="33">
        <v>44190</v>
      </c>
      <c r="G17">
        <f t="shared" si="0"/>
        <v>0</v>
      </c>
      <c r="H17">
        <f t="shared" si="1"/>
        <v>0</v>
      </c>
    </row>
    <row r="18" spans="1:8" x14ac:dyDescent="0.15">
      <c r="A18" t="s">
        <v>232</v>
      </c>
      <c r="B18" t="s">
        <v>227</v>
      </c>
      <c r="C18">
        <f>HLOOKUP(B18,試験情報記入表!$AF$7:$AW$8,2,FALSE)</f>
        <v>0</v>
      </c>
      <c r="E18" s="33">
        <v>13170</v>
      </c>
      <c r="F18" s="33">
        <v>26340</v>
      </c>
      <c r="G18">
        <f t="shared" ref="G18:G19" si="2">C18*E18</f>
        <v>0</v>
      </c>
      <c r="H18">
        <f t="shared" ref="H18:H19" si="3">C18*F18</f>
        <v>0</v>
      </c>
    </row>
    <row r="19" spans="1:8" x14ac:dyDescent="0.15">
      <c r="A19" t="s">
        <v>230</v>
      </c>
      <c r="B19" t="s">
        <v>228</v>
      </c>
      <c r="C19">
        <f>HLOOKUP(B19,試験情報記入表!$AF$7:$AW$8,2,FALSE)</f>
        <v>0</v>
      </c>
      <c r="E19" s="33">
        <v>690</v>
      </c>
      <c r="F19" s="33">
        <v>1380</v>
      </c>
      <c r="G19">
        <f t="shared" si="2"/>
        <v>0</v>
      </c>
      <c r="H19">
        <f t="shared" si="3"/>
        <v>0</v>
      </c>
    </row>
    <row r="20" spans="1:8" x14ac:dyDescent="0.15">
      <c r="E20" s="33"/>
      <c r="F20" s="33"/>
    </row>
    <row r="21" spans="1:8" x14ac:dyDescent="0.15">
      <c r="E21" s="33"/>
      <c r="F21" s="33"/>
    </row>
    <row r="23" spans="1:8" x14ac:dyDescent="0.15">
      <c r="F23" t="s">
        <v>118</v>
      </c>
      <c r="G23">
        <f>SUM(G2:G21)</f>
        <v>0</v>
      </c>
      <c r="H23">
        <f>SUM(H2:H21)</f>
        <v>0</v>
      </c>
    </row>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66BA2-02BB-4D9F-8451-BA54D5B4F46F}">
  <sheetPr codeName="Sheet6"/>
  <dimension ref="A1:B19"/>
  <sheetViews>
    <sheetView workbookViewId="0">
      <selection activeCell="F23" sqref="F23"/>
    </sheetView>
  </sheetViews>
  <sheetFormatPr defaultRowHeight="13.5" x14ac:dyDescent="0.15"/>
  <cols>
    <col min="1" max="1" width="14.125" bestFit="1" customWidth="1"/>
    <col min="2" max="2" width="15.875" bestFit="1" customWidth="1"/>
  </cols>
  <sheetData>
    <row r="1" spans="1:2" x14ac:dyDescent="0.15">
      <c r="A1" s="55" t="s">
        <v>186</v>
      </c>
      <c r="B1">
        <f>お客様情報記入表!C9</f>
        <v>0</v>
      </c>
    </row>
    <row r="2" spans="1:2" x14ac:dyDescent="0.15">
      <c r="A2" s="55" t="s">
        <v>187</v>
      </c>
      <c r="B2">
        <f>お客様情報記入表!C10</f>
        <v>0</v>
      </c>
    </row>
    <row r="3" spans="1:2" x14ac:dyDescent="0.15">
      <c r="A3" s="55" t="s">
        <v>188</v>
      </c>
      <c r="B3">
        <f>お客様情報記入表!C11</f>
        <v>0</v>
      </c>
    </row>
    <row r="4" spans="1:2" x14ac:dyDescent="0.15">
      <c r="A4" s="55" t="s">
        <v>189</v>
      </c>
      <c r="B4">
        <f>お客様情報記入表!C12</f>
        <v>0</v>
      </c>
    </row>
    <row r="5" spans="1:2" x14ac:dyDescent="0.15">
      <c r="A5" s="55" t="s">
        <v>190</v>
      </c>
      <c r="B5" t="b">
        <f>IF(お客様情報記入表!C13="銀行振込","ginkou",IF(お客様情報記入表!C13="コンビニ払い","combini",IF(お客様情報記入表!C13="クレジットカード(要ご来所、ご利用可能ブランドは上部注意事項をご参照ください)","card")))</f>
        <v>0</v>
      </c>
    </row>
    <row r="6" spans="1:2" x14ac:dyDescent="0.15">
      <c r="A6" s="55" t="s">
        <v>191</v>
      </c>
      <c r="B6" t="b">
        <f>IF(お客様情報記入表!C14="品質証明","hinshitsushoumei",IF(お客様情報記入表!C14="品質管理","hinnsitukanri",IF(お客様情報記入表!C14="性能評価","seinouhyouka",IF(お客様情報記入表!C14="製品開発","seihinkaihatsu",IF(お客様情報記入表!C14="技術開発","gijutukaihatu",IF(お客様情報記入表!C14="事故関連","jikokanren",IF(お客様情報記入表!C14="その他","sonota")))))))</f>
        <v>0</v>
      </c>
    </row>
    <row r="7" spans="1:2" x14ac:dyDescent="0.15">
      <c r="A7" s="55" t="s">
        <v>192</v>
      </c>
      <c r="B7" s="56" t="s">
        <v>203</v>
      </c>
    </row>
    <row r="8" spans="1:2" x14ac:dyDescent="0.15">
      <c r="A8" s="55" t="s">
        <v>193</v>
      </c>
      <c r="B8" s="56" t="s">
        <v>204</v>
      </c>
    </row>
    <row r="9" spans="1:2" x14ac:dyDescent="0.15">
      <c r="A9" s="55" t="s">
        <v>194</v>
      </c>
      <c r="B9" s="56" t="s">
        <v>205</v>
      </c>
    </row>
    <row r="10" spans="1:2" x14ac:dyDescent="0.15">
      <c r="A10" s="55" t="s">
        <v>195</v>
      </c>
      <c r="B10" t="str">
        <f>IF(お客様情報記入表!K21="はい","yes","no")</f>
        <v>no</v>
      </c>
    </row>
    <row r="11" spans="1:2" x14ac:dyDescent="0.15">
      <c r="A11" s="55" t="s">
        <v>196</v>
      </c>
      <c r="B11" t="str">
        <f>IF(お客様情報記入表!K22="はい","yes","no")</f>
        <v>no</v>
      </c>
    </row>
    <row r="12" spans="1:2" x14ac:dyDescent="0.15">
      <c r="A12" s="55" t="s">
        <v>197</v>
      </c>
      <c r="B12" t="str">
        <f>IF(お客様情報記入表!K23="はい","yes","no")</f>
        <v>no</v>
      </c>
    </row>
    <row r="13" spans="1:2" x14ac:dyDescent="0.15">
      <c r="A13" s="55" t="s">
        <v>198</v>
      </c>
      <c r="B13" t="str">
        <f>IF(お客様情報記入表!K24="はい","yes","no")</f>
        <v>no</v>
      </c>
    </row>
    <row r="14" spans="1:2" x14ac:dyDescent="0.15">
      <c r="A14" s="55" t="s">
        <v>199</v>
      </c>
      <c r="B14" t="str">
        <f>IF(お客様情報記入表!K25="はい","yes","no")</f>
        <v>no</v>
      </c>
    </row>
    <row r="15" spans="1:2" x14ac:dyDescent="0.15">
      <c r="A15" s="55" t="s">
        <v>200</v>
      </c>
      <c r="B15" t="str">
        <f>IF(お客様情報記入表!K26="はい","yes","no")</f>
        <v>no</v>
      </c>
    </row>
    <row r="16" spans="1:2" x14ac:dyDescent="0.15">
      <c r="A16" s="55" t="s">
        <v>201</v>
      </c>
      <c r="B16" t="str">
        <f>IF(お客様情報記入表!K27="はい","yes","no")</f>
        <v>no</v>
      </c>
    </row>
    <row r="17" spans="1:2" x14ac:dyDescent="0.15">
      <c r="A17" s="55" t="s">
        <v>202</v>
      </c>
      <c r="B17">
        <v>6</v>
      </c>
    </row>
    <row r="19" spans="1:2" x14ac:dyDescent="0.15">
      <c r="A19" t="s">
        <v>206</v>
      </c>
      <c r="B19" t="str">
        <f>_xlfn.TEXTJOIN(",",TRUE,試験情報記入表!B10:B44)</f>
        <v/>
      </c>
    </row>
  </sheetData>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DA451-8738-4188-8B9F-E04FE26BAAC5}">
  <sheetPr codeName="Sheet5">
    <pageSetUpPr fitToPage="1"/>
  </sheetPr>
  <dimension ref="A2:AE65"/>
  <sheetViews>
    <sheetView view="pageBreakPreview" zoomScaleNormal="100" zoomScaleSheetLayoutView="100" workbookViewId="0">
      <selection activeCell="B13" sqref="B13"/>
    </sheetView>
  </sheetViews>
  <sheetFormatPr defaultRowHeight="13.5" x14ac:dyDescent="0.15"/>
  <cols>
    <col min="1" max="1" width="4.75" customWidth="1"/>
    <col min="2" max="2" width="38.75" style="45" customWidth="1"/>
    <col min="3" max="3" width="5.375" style="45" customWidth="1"/>
    <col min="4" max="4" width="5.875" style="45" customWidth="1"/>
    <col min="5" max="5" width="12.875" style="45" customWidth="1"/>
    <col min="6" max="6" width="5.25" style="45" customWidth="1"/>
    <col min="7" max="9" width="5.25" style="45" bestFit="1" customWidth="1"/>
    <col min="10" max="10" width="5.375" style="45" customWidth="1"/>
    <col min="11" max="12" width="5.25" style="45" bestFit="1" customWidth="1"/>
    <col min="13" max="14" width="5.25" style="45" customWidth="1"/>
    <col min="15" max="15" width="5.25" style="45" bestFit="1" customWidth="1"/>
    <col min="16" max="16" width="7.125" style="45" bestFit="1" customWidth="1"/>
    <col min="17" max="17" width="6.5" style="45" customWidth="1"/>
    <col min="18" max="18" width="5.25" style="45" bestFit="1" customWidth="1"/>
    <col min="19" max="19" width="4.625" style="45" customWidth="1"/>
    <col min="20" max="20" width="5.375" style="45" customWidth="1"/>
    <col min="21" max="21" width="6.25" style="45" bestFit="1" customWidth="1"/>
    <col min="22" max="22" width="5.25" style="45" customWidth="1"/>
    <col min="23" max="23" width="6.125" style="45" customWidth="1"/>
    <col min="24" max="24" width="5.5" style="45" bestFit="1" customWidth="1"/>
    <col min="25" max="25" width="5.25" style="45" bestFit="1" customWidth="1"/>
    <col min="26" max="26" width="7.125" style="45" bestFit="1" customWidth="1"/>
    <col min="27" max="28" width="5.25" style="45" bestFit="1" customWidth="1"/>
    <col min="29" max="29" width="9" style="45"/>
  </cols>
  <sheetData>
    <row r="2" spans="1:29" ht="30" customHeight="1" x14ac:dyDescent="0.15">
      <c r="B2" s="44" t="s">
        <v>120</v>
      </c>
      <c r="C2" s="179">
        <f>お客様情報記入表!C9</f>
        <v>0</v>
      </c>
      <c r="D2" s="180"/>
      <c r="E2" s="180"/>
      <c r="F2" s="180"/>
      <c r="G2" s="180"/>
      <c r="H2" s="180"/>
      <c r="I2" s="180"/>
      <c r="J2" s="180"/>
      <c r="K2" s="180"/>
      <c r="L2" s="180"/>
      <c r="M2" s="180"/>
      <c r="N2" s="180"/>
      <c r="O2" s="181"/>
      <c r="Q2" s="154" t="s">
        <v>211</v>
      </c>
      <c r="R2" s="155"/>
      <c r="S2" s="155"/>
      <c r="T2" s="155"/>
      <c r="U2" s="155"/>
      <c r="V2" s="155"/>
      <c r="W2" s="155"/>
      <c r="X2" s="155"/>
      <c r="Y2" s="155"/>
      <c r="Z2" s="156"/>
      <c r="AA2" s="155" t="s">
        <v>167</v>
      </c>
      <c r="AB2" s="155"/>
      <c r="AC2" s="156"/>
    </row>
    <row r="3" spans="1:29" ht="30" customHeight="1" x14ac:dyDescent="0.15">
      <c r="B3" s="46" t="s">
        <v>123</v>
      </c>
      <c r="C3" s="183">
        <f>お客様情報記入表!C10</f>
        <v>0</v>
      </c>
      <c r="D3" s="184"/>
      <c r="E3" s="184"/>
      <c r="F3" s="184"/>
      <c r="G3" s="184"/>
      <c r="H3" s="184"/>
      <c r="I3" s="184"/>
      <c r="J3" s="184"/>
      <c r="K3" s="184"/>
      <c r="L3" s="184"/>
      <c r="M3" s="184"/>
      <c r="N3" s="184"/>
      <c r="O3" s="185"/>
      <c r="Q3" s="168" t="s">
        <v>168</v>
      </c>
      <c r="R3" s="169"/>
      <c r="S3" s="169"/>
      <c r="T3" s="169"/>
      <c r="U3" s="169"/>
      <c r="V3" s="169"/>
      <c r="W3" s="169"/>
      <c r="X3" s="169"/>
      <c r="Y3" s="169"/>
      <c r="Z3" s="169"/>
      <c r="AA3" s="169"/>
      <c r="AB3" s="169"/>
      <c r="AC3" s="170"/>
    </row>
    <row r="4" spans="1:29" ht="30" customHeight="1" x14ac:dyDescent="0.15">
      <c r="B4" s="44" t="s">
        <v>121</v>
      </c>
      <c r="C4" s="179">
        <f>お客様情報記入表!C11</f>
        <v>0</v>
      </c>
      <c r="D4" s="180"/>
      <c r="E4" s="180"/>
      <c r="F4" s="180"/>
      <c r="G4" s="180"/>
      <c r="H4" s="180"/>
      <c r="I4" s="180"/>
      <c r="J4" s="180"/>
      <c r="K4" s="180"/>
      <c r="L4" s="180"/>
      <c r="M4" s="180"/>
      <c r="N4" s="180"/>
      <c r="O4" s="181"/>
      <c r="Q4" s="171"/>
      <c r="R4" s="172"/>
      <c r="S4" s="172"/>
      <c r="T4" s="172"/>
      <c r="U4" s="172"/>
      <c r="V4" s="172"/>
      <c r="W4" s="172"/>
      <c r="X4" s="172"/>
      <c r="Y4" s="172"/>
      <c r="Z4" s="172"/>
      <c r="AA4" s="172"/>
      <c r="AB4" s="172"/>
      <c r="AC4" s="173"/>
    </row>
    <row r="5" spans="1:29" ht="30" customHeight="1" x14ac:dyDescent="0.15">
      <c r="B5" s="46" t="s">
        <v>124</v>
      </c>
      <c r="C5" s="183">
        <f>お客様情報記入表!C12</f>
        <v>0</v>
      </c>
      <c r="D5" s="184"/>
      <c r="E5" s="184"/>
      <c r="F5" s="184"/>
      <c r="G5" s="184"/>
      <c r="H5" s="184"/>
      <c r="I5" s="184"/>
      <c r="J5" s="184"/>
      <c r="K5" s="184"/>
      <c r="L5" s="184"/>
      <c r="M5" s="184"/>
      <c r="N5" s="184"/>
      <c r="O5" s="185"/>
      <c r="Q5" s="171"/>
      <c r="R5" s="172"/>
      <c r="S5" s="172"/>
      <c r="T5" s="172"/>
      <c r="U5" s="172"/>
      <c r="V5" s="172"/>
      <c r="W5" s="172"/>
      <c r="X5" s="172"/>
      <c r="Y5" s="172"/>
      <c r="Z5" s="172"/>
      <c r="AA5" s="172"/>
      <c r="AB5" s="172"/>
      <c r="AC5" s="173"/>
    </row>
    <row r="6" spans="1:29" ht="30" customHeight="1" x14ac:dyDescent="0.15">
      <c r="B6" s="44" t="s">
        <v>125</v>
      </c>
      <c r="C6" s="179" t="str">
        <f>お客様情報記入表!C13</f>
        <v>選択してください</v>
      </c>
      <c r="D6" s="180"/>
      <c r="E6" s="180"/>
      <c r="F6" s="180"/>
      <c r="G6" s="180"/>
      <c r="H6" s="180"/>
      <c r="I6" s="180"/>
      <c r="J6" s="180"/>
      <c r="K6" s="180"/>
      <c r="L6" s="180"/>
      <c r="M6" s="180"/>
      <c r="N6" s="180"/>
      <c r="O6" s="181"/>
      <c r="Q6" s="171"/>
      <c r="R6" s="172"/>
      <c r="S6" s="172"/>
      <c r="T6" s="172"/>
      <c r="U6" s="172"/>
      <c r="V6" s="172"/>
      <c r="W6" s="172"/>
      <c r="X6" s="172"/>
      <c r="Y6" s="172"/>
      <c r="Z6" s="172"/>
      <c r="AA6" s="172"/>
      <c r="AB6" s="172"/>
      <c r="AC6" s="173"/>
    </row>
    <row r="7" spans="1:29" ht="30" customHeight="1" x14ac:dyDescent="0.15">
      <c r="B7" s="46" t="s">
        <v>126</v>
      </c>
      <c r="C7" s="183" t="str">
        <f>お客様情報記入表!C14</f>
        <v>選択してください</v>
      </c>
      <c r="D7" s="184"/>
      <c r="E7" s="184"/>
      <c r="F7" s="184"/>
      <c r="G7" s="184"/>
      <c r="H7" s="184"/>
      <c r="I7" s="184"/>
      <c r="J7" s="184"/>
      <c r="K7" s="184"/>
      <c r="L7" s="184"/>
      <c r="M7" s="184"/>
      <c r="N7" s="184"/>
      <c r="O7" s="185"/>
      <c r="Q7" s="171"/>
      <c r="R7" s="172"/>
      <c r="S7" s="172"/>
      <c r="T7" s="172"/>
      <c r="U7" s="172"/>
      <c r="V7" s="172"/>
      <c r="W7" s="172"/>
      <c r="X7" s="172"/>
      <c r="Y7" s="172"/>
      <c r="Z7" s="172"/>
      <c r="AA7" s="172"/>
      <c r="AB7" s="172"/>
      <c r="AC7" s="173"/>
    </row>
    <row r="8" spans="1:29" ht="30" customHeight="1" x14ac:dyDescent="0.15">
      <c r="B8" s="54"/>
      <c r="C8" s="182"/>
      <c r="D8" s="182"/>
      <c r="E8" s="182"/>
      <c r="F8" s="182"/>
      <c r="G8" s="182"/>
      <c r="H8" s="182"/>
      <c r="I8" s="182"/>
      <c r="J8" s="182"/>
      <c r="K8" s="182"/>
      <c r="L8" s="182"/>
      <c r="M8" s="182"/>
      <c r="N8" s="182"/>
      <c r="O8" s="182"/>
      <c r="Q8" s="174"/>
      <c r="R8" s="175"/>
      <c r="S8" s="175"/>
      <c r="T8" s="175"/>
      <c r="U8" s="175"/>
      <c r="V8" s="175"/>
      <c r="W8" s="175"/>
      <c r="X8" s="175"/>
      <c r="Y8" s="175"/>
      <c r="Z8" s="175"/>
      <c r="AA8" s="175"/>
      <c r="AB8" s="175"/>
      <c r="AC8" s="176"/>
    </row>
    <row r="9" spans="1:29" ht="10.5" customHeight="1" x14ac:dyDescent="0.15"/>
    <row r="10" spans="1:29" s="34" customFormat="1" ht="23.25" customHeight="1" x14ac:dyDescent="0.15">
      <c r="A10" s="186" t="s">
        <v>174</v>
      </c>
      <c r="B10" s="160" t="s">
        <v>139</v>
      </c>
      <c r="C10" s="154" t="s">
        <v>38</v>
      </c>
      <c r="D10" s="155"/>
      <c r="E10" s="155"/>
      <c r="F10" s="156"/>
      <c r="G10" s="150" t="s">
        <v>172</v>
      </c>
      <c r="H10" s="150" t="s">
        <v>173</v>
      </c>
      <c r="I10" s="154" t="s">
        <v>142</v>
      </c>
      <c r="J10" s="155"/>
      <c r="K10" s="155"/>
      <c r="L10" s="155"/>
      <c r="M10" s="155"/>
      <c r="N10" s="156"/>
      <c r="O10" s="154" t="s">
        <v>140</v>
      </c>
      <c r="P10" s="155"/>
      <c r="Q10" s="156"/>
      <c r="R10" s="165" t="s">
        <v>144</v>
      </c>
      <c r="S10" s="166"/>
      <c r="T10" s="161" t="s">
        <v>146</v>
      </c>
      <c r="U10" s="162"/>
      <c r="V10" s="150" t="s">
        <v>150</v>
      </c>
      <c r="W10" s="154" t="s">
        <v>147</v>
      </c>
      <c r="X10" s="155"/>
      <c r="Y10" s="155"/>
      <c r="Z10" s="155"/>
      <c r="AA10" s="156"/>
      <c r="AB10" s="150" t="s">
        <v>165</v>
      </c>
      <c r="AC10" s="157"/>
    </row>
    <row r="11" spans="1:29" s="34" customFormat="1" ht="44.25" customHeight="1" x14ac:dyDescent="0.15">
      <c r="A11" s="186"/>
      <c r="B11" s="177"/>
      <c r="C11" s="150" t="s">
        <v>93</v>
      </c>
      <c r="D11" s="150" t="s">
        <v>92</v>
      </c>
      <c r="E11" s="150" t="s">
        <v>221</v>
      </c>
      <c r="F11" s="167" t="s">
        <v>151</v>
      </c>
      <c r="G11" s="152"/>
      <c r="H11" s="152"/>
      <c r="I11" s="150" t="s">
        <v>152</v>
      </c>
      <c r="J11" s="167" t="s">
        <v>141</v>
      </c>
      <c r="K11" s="161" t="s">
        <v>239</v>
      </c>
      <c r="L11" s="160"/>
      <c r="M11" s="161" t="s">
        <v>240</v>
      </c>
      <c r="N11" s="160"/>
      <c r="O11" s="167" t="s">
        <v>143</v>
      </c>
      <c r="P11" s="159" t="s">
        <v>141</v>
      </c>
      <c r="Q11" s="160"/>
      <c r="R11" s="150" t="s">
        <v>145</v>
      </c>
      <c r="S11" s="150" t="s">
        <v>153</v>
      </c>
      <c r="T11" s="163"/>
      <c r="U11" s="164"/>
      <c r="V11" s="152"/>
      <c r="W11" s="154" t="s">
        <v>148</v>
      </c>
      <c r="X11" s="155"/>
      <c r="Y11" s="155"/>
      <c r="Z11" s="156"/>
      <c r="AA11" s="47" t="s">
        <v>158</v>
      </c>
      <c r="AB11" s="48"/>
      <c r="AC11" s="150" t="s">
        <v>166</v>
      </c>
    </row>
    <row r="12" spans="1:29" s="34" customFormat="1" ht="30.75" customHeight="1" x14ac:dyDescent="0.15">
      <c r="A12" s="186"/>
      <c r="B12" s="178"/>
      <c r="C12" s="153"/>
      <c r="D12" s="153"/>
      <c r="E12" s="151"/>
      <c r="F12" s="151"/>
      <c r="G12" s="153"/>
      <c r="H12" s="153"/>
      <c r="I12" s="153"/>
      <c r="J12" s="151"/>
      <c r="K12" s="49"/>
      <c r="L12" s="47" t="s">
        <v>159</v>
      </c>
      <c r="M12" s="49"/>
      <c r="N12" s="47" t="s">
        <v>241</v>
      </c>
      <c r="O12" s="151"/>
      <c r="P12" s="50"/>
      <c r="Q12" s="51" t="s">
        <v>48</v>
      </c>
      <c r="R12" s="153"/>
      <c r="S12" s="153"/>
      <c r="T12" s="49"/>
      <c r="U12" s="47" t="s">
        <v>149</v>
      </c>
      <c r="V12" s="153"/>
      <c r="W12" s="47" t="s">
        <v>154</v>
      </c>
      <c r="X12" s="47" t="s">
        <v>155</v>
      </c>
      <c r="Y12" s="47" t="s">
        <v>160</v>
      </c>
      <c r="Z12" s="47" t="s">
        <v>156</v>
      </c>
      <c r="AA12" s="47" t="s">
        <v>157</v>
      </c>
      <c r="AB12" s="52"/>
      <c r="AC12" s="151"/>
    </row>
    <row r="13" spans="1:29" ht="60" customHeight="1" x14ac:dyDescent="0.15">
      <c r="A13" s="82">
        <v>1</v>
      </c>
      <c r="B13" s="87">
        <f>試験情報記入表!B10</f>
        <v>0</v>
      </c>
      <c r="C13" s="82">
        <f>試験情報記入表!C10</f>
        <v>0</v>
      </c>
      <c r="D13" s="82">
        <f>試験情報記入表!D10</f>
        <v>0</v>
      </c>
      <c r="E13" s="88">
        <f>試験情報記入表!E10</f>
        <v>0</v>
      </c>
      <c r="F13" s="82">
        <f>試験情報記入表!F10</f>
        <v>0</v>
      </c>
      <c r="G13" s="82" t="str">
        <f>IF(試験情報記入表!G10="発光面が下向き","下",IF(試験情報記入表!G10="発光面が上向き","上",""))</f>
        <v/>
      </c>
      <c r="H13" s="82" t="str">
        <f>IF(試験情報記入表!H10="実施する","実施","")</f>
        <v/>
      </c>
      <c r="I13" s="82" t="str">
        <f>IF(試験情報記入表!I10="実施する","実施","")</f>
        <v/>
      </c>
      <c r="J13" s="82" t="str">
        <f>IF(試験情報記入表!J10="実施する","実施","")</f>
        <v/>
      </c>
      <c r="K13" s="82" t="str">
        <f>IF(試験情報記入表!K10="実施する","実施","")</f>
        <v/>
      </c>
      <c r="L13" s="82">
        <f>試験情報記入表!L10</f>
        <v>0</v>
      </c>
      <c r="M13" s="82" t="str">
        <f>IF(試験情報記入表!M10="実施する","実施","")</f>
        <v/>
      </c>
      <c r="N13" s="82">
        <f>試験情報記入表!N10</f>
        <v>0</v>
      </c>
      <c r="O13" s="82" t="str">
        <f>IF(試験情報記入表!O10="実施する","実施","")</f>
        <v/>
      </c>
      <c r="P13" s="82" t="str">
        <f>IF(試験情報記入表!P10="実施する","実施","")</f>
        <v/>
      </c>
      <c r="Q13" s="82">
        <f>試験情報記入表!Q10</f>
        <v>0</v>
      </c>
      <c r="R13" s="82" t="str">
        <f>IF(試験情報記入表!R10="実施する","実施","")</f>
        <v/>
      </c>
      <c r="S13" s="82" t="str">
        <f>IF(試験情報記入表!S10="実施する","実施","")</f>
        <v/>
      </c>
      <c r="T13" s="82" t="str">
        <f>IF(試験情報記入表!T10="実施する","実施","")</f>
        <v/>
      </c>
      <c r="U13" s="82">
        <f>試験情報記入表!U10</f>
        <v>0</v>
      </c>
      <c r="V13" s="82" t="str">
        <f>IF(試験情報記入表!V10="実施する","実施","")</f>
        <v/>
      </c>
      <c r="W13" s="82" t="str">
        <f>IF(試験情報記入表!W10="実施する","実施","")</f>
        <v/>
      </c>
      <c r="X13" s="82" t="str">
        <f>IF(試験情報記入表!X10="実施する","実施","")</f>
        <v/>
      </c>
      <c r="Y13" s="82">
        <f>試験情報記入表!Y10</f>
        <v>0</v>
      </c>
      <c r="Z13" s="82">
        <f>試験情報記入表!Z10</f>
        <v>0</v>
      </c>
      <c r="AA13" s="82" t="str">
        <f>IF(OR(試験情報記入表!I10="実施する",試験情報記入表!S10="実施する",試験情報記入表!AA10="実施する"),"実施","")</f>
        <v/>
      </c>
      <c r="AB13" s="82" t="str">
        <f>IF(試験情報記入表!AB10="実施する","実施","")</f>
        <v/>
      </c>
      <c r="AC13" s="82" t="str">
        <f>IF(試験情報記入表!AC10="一般照明","一般",IF(試験情報記入表!AC10="非一般照明","非一般",""))</f>
        <v/>
      </c>
    </row>
    <row r="14" spans="1:29" ht="60" customHeight="1" x14ac:dyDescent="0.15">
      <c r="A14" s="82">
        <v>2</v>
      </c>
      <c r="B14" s="87">
        <f>試験情報記入表!B11</f>
        <v>0</v>
      </c>
      <c r="C14" s="82">
        <f>試験情報記入表!C11</f>
        <v>0</v>
      </c>
      <c r="D14" s="82">
        <f>試験情報記入表!D11</f>
        <v>0</v>
      </c>
      <c r="E14" s="88">
        <f>試験情報記入表!E11</f>
        <v>0</v>
      </c>
      <c r="F14" s="82">
        <f>試験情報記入表!F11</f>
        <v>0</v>
      </c>
      <c r="G14" s="82" t="str">
        <f>IF(試験情報記入表!G11="発光面が下向き","下",IF(試験情報記入表!G11="発光面が上向き","上",""))</f>
        <v/>
      </c>
      <c r="H14" s="82" t="str">
        <f>IF(試験情報記入表!H11="実施する","実施","")</f>
        <v/>
      </c>
      <c r="I14" s="82" t="str">
        <f>IF(試験情報記入表!I11="実施する","実施","")</f>
        <v/>
      </c>
      <c r="J14" s="82" t="str">
        <f>IF(試験情報記入表!J11="実施する","実施","")</f>
        <v/>
      </c>
      <c r="K14" s="82" t="str">
        <f>IF(試験情報記入表!K11="実施する","実施","")</f>
        <v/>
      </c>
      <c r="L14" s="82">
        <f>試験情報記入表!L11</f>
        <v>0</v>
      </c>
      <c r="M14" s="82" t="str">
        <f>IF(試験情報記入表!M11="実施する","実施","")</f>
        <v/>
      </c>
      <c r="N14" s="82">
        <f>試験情報記入表!N11</f>
        <v>0</v>
      </c>
      <c r="O14" s="82" t="str">
        <f>IF(試験情報記入表!O11="実施する","実施","")</f>
        <v/>
      </c>
      <c r="P14" s="82" t="str">
        <f>IF(試験情報記入表!P11="実施する","実施","")</f>
        <v/>
      </c>
      <c r="Q14" s="82">
        <f>試験情報記入表!Q11</f>
        <v>0</v>
      </c>
      <c r="R14" s="82" t="str">
        <f>IF(試験情報記入表!R11="実施する","実施","")</f>
        <v/>
      </c>
      <c r="S14" s="82" t="str">
        <f>IF(試験情報記入表!S11="実施する","実施","")</f>
        <v/>
      </c>
      <c r="T14" s="82" t="str">
        <f>IF(試験情報記入表!T11="実施する","実施","")</f>
        <v/>
      </c>
      <c r="U14" s="82">
        <f>試験情報記入表!U11</f>
        <v>0</v>
      </c>
      <c r="V14" s="82" t="str">
        <f>IF(試験情報記入表!V11="実施する","実施","")</f>
        <v/>
      </c>
      <c r="W14" s="82" t="str">
        <f>IF(試験情報記入表!W11="実施する","実施","")</f>
        <v/>
      </c>
      <c r="X14" s="82" t="str">
        <f>IF(試験情報記入表!X11="実施する","実施","")</f>
        <v/>
      </c>
      <c r="Y14" s="82">
        <f>試験情報記入表!Y11</f>
        <v>0</v>
      </c>
      <c r="Z14" s="82">
        <f>試験情報記入表!Z11</f>
        <v>0</v>
      </c>
      <c r="AA14" s="82" t="str">
        <f>IF(OR(試験情報記入表!I11="実施する",試験情報記入表!S11="実施する",試験情報記入表!AA11="実施する"),"実施","")</f>
        <v/>
      </c>
      <c r="AB14" s="82" t="str">
        <f>IF(試験情報記入表!AB11="実施する","実施","")</f>
        <v/>
      </c>
      <c r="AC14" s="82" t="str">
        <f>IF(試験情報記入表!AC11="一般照明","一般",IF(試験情報記入表!AC11="非一般照明","非一般",""))</f>
        <v/>
      </c>
    </row>
    <row r="15" spans="1:29" ht="60" customHeight="1" x14ac:dyDescent="0.15">
      <c r="A15" s="82">
        <v>3</v>
      </c>
      <c r="B15" s="87">
        <f>試験情報記入表!B12</f>
        <v>0</v>
      </c>
      <c r="C15" s="82">
        <f>試験情報記入表!C12</f>
        <v>0</v>
      </c>
      <c r="D15" s="82">
        <f>試験情報記入表!D12</f>
        <v>0</v>
      </c>
      <c r="E15" s="88">
        <f>試験情報記入表!E12</f>
        <v>0</v>
      </c>
      <c r="F15" s="82">
        <f>試験情報記入表!F12</f>
        <v>0</v>
      </c>
      <c r="G15" s="82" t="str">
        <f>IF(試験情報記入表!G12="発光面が下向き","下",IF(試験情報記入表!G12="発光面が上向き","上",""))</f>
        <v/>
      </c>
      <c r="H15" s="82" t="str">
        <f>IF(試験情報記入表!H12="実施する","実施","")</f>
        <v/>
      </c>
      <c r="I15" s="82" t="str">
        <f>IF(試験情報記入表!I12="実施する","実施","")</f>
        <v/>
      </c>
      <c r="J15" s="82" t="str">
        <f>IF(試験情報記入表!J12="実施する","実施","")</f>
        <v/>
      </c>
      <c r="K15" s="82" t="str">
        <f>IF(試験情報記入表!K12="実施する","実施","")</f>
        <v/>
      </c>
      <c r="L15" s="82">
        <f>試験情報記入表!L12</f>
        <v>0</v>
      </c>
      <c r="M15" s="82" t="str">
        <f>IF(試験情報記入表!M12="実施する","実施","")</f>
        <v/>
      </c>
      <c r="N15" s="82">
        <f>試験情報記入表!N12</f>
        <v>0</v>
      </c>
      <c r="O15" s="82" t="str">
        <f>IF(試験情報記入表!O12="実施する","実施","")</f>
        <v/>
      </c>
      <c r="P15" s="82" t="str">
        <f>IF(試験情報記入表!P12="実施する","実施","")</f>
        <v/>
      </c>
      <c r="Q15" s="82">
        <f>試験情報記入表!Q12</f>
        <v>0</v>
      </c>
      <c r="R15" s="82" t="str">
        <f>IF(試験情報記入表!R12="実施する","実施","")</f>
        <v/>
      </c>
      <c r="S15" s="82" t="str">
        <f>IF(試験情報記入表!S12="実施する","実施","")</f>
        <v/>
      </c>
      <c r="T15" s="82" t="str">
        <f>IF(試験情報記入表!T12="実施する","実施","")</f>
        <v/>
      </c>
      <c r="U15" s="82">
        <f>試験情報記入表!U12</f>
        <v>0</v>
      </c>
      <c r="V15" s="82" t="str">
        <f>IF(試験情報記入表!V12="実施する","実施","")</f>
        <v/>
      </c>
      <c r="W15" s="82" t="str">
        <f>IF(試験情報記入表!W12="実施する","実施","")</f>
        <v/>
      </c>
      <c r="X15" s="82" t="str">
        <f>IF(試験情報記入表!X12="実施する","実施","")</f>
        <v/>
      </c>
      <c r="Y15" s="82">
        <f>試験情報記入表!Y12</f>
        <v>0</v>
      </c>
      <c r="Z15" s="82">
        <f>試験情報記入表!Z12</f>
        <v>0</v>
      </c>
      <c r="AA15" s="82" t="str">
        <f>IF(OR(試験情報記入表!I12="実施する",試験情報記入表!S12="実施する",試験情報記入表!AA12="実施する"),"実施","")</f>
        <v/>
      </c>
      <c r="AB15" s="82" t="str">
        <f>IF(試験情報記入表!AB12="実施する","実施","")</f>
        <v/>
      </c>
      <c r="AC15" s="82" t="str">
        <f>IF(試験情報記入表!AC12="一般照明","一般",IF(試験情報記入表!AC12="非一般照明","非一般",""))</f>
        <v/>
      </c>
    </row>
    <row r="16" spans="1:29" ht="60" customHeight="1" x14ac:dyDescent="0.15">
      <c r="A16" s="82">
        <v>4</v>
      </c>
      <c r="B16" s="87">
        <f>試験情報記入表!B13</f>
        <v>0</v>
      </c>
      <c r="C16" s="82">
        <f>試験情報記入表!C13</f>
        <v>0</v>
      </c>
      <c r="D16" s="82">
        <f>試験情報記入表!D13</f>
        <v>0</v>
      </c>
      <c r="E16" s="88">
        <f>試験情報記入表!E13</f>
        <v>0</v>
      </c>
      <c r="F16" s="82">
        <f>試験情報記入表!F13</f>
        <v>0</v>
      </c>
      <c r="G16" s="82" t="str">
        <f>IF(試験情報記入表!G13="発光面が下向き","下",IF(試験情報記入表!G13="発光面が上向き","上",""))</f>
        <v/>
      </c>
      <c r="H16" s="82" t="str">
        <f>IF(試験情報記入表!H13="実施する","実施","")</f>
        <v/>
      </c>
      <c r="I16" s="82" t="str">
        <f>IF(試験情報記入表!I13="実施する","実施","")</f>
        <v/>
      </c>
      <c r="J16" s="82" t="str">
        <f>IF(試験情報記入表!J13="実施する","実施","")</f>
        <v/>
      </c>
      <c r="K16" s="82" t="str">
        <f>IF(試験情報記入表!K13="実施する","実施","")</f>
        <v/>
      </c>
      <c r="L16" s="82">
        <f>試験情報記入表!L13</f>
        <v>0</v>
      </c>
      <c r="M16" s="82" t="str">
        <f>IF(試験情報記入表!M13="実施する","実施","")</f>
        <v/>
      </c>
      <c r="N16" s="82">
        <f>試験情報記入表!N13</f>
        <v>0</v>
      </c>
      <c r="O16" s="82" t="str">
        <f>IF(試験情報記入表!O13="実施する","実施","")</f>
        <v/>
      </c>
      <c r="P16" s="82" t="str">
        <f>IF(試験情報記入表!P13="実施する","実施","")</f>
        <v/>
      </c>
      <c r="Q16" s="82">
        <f>試験情報記入表!Q13</f>
        <v>0</v>
      </c>
      <c r="R16" s="82" t="str">
        <f>IF(試験情報記入表!R13="実施する","実施","")</f>
        <v/>
      </c>
      <c r="S16" s="82" t="str">
        <f>IF(試験情報記入表!S13="実施する","実施","")</f>
        <v/>
      </c>
      <c r="T16" s="82" t="str">
        <f>IF(試験情報記入表!T13="実施する","実施","")</f>
        <v/>
      </c>
      <c r="U16" s="82">
        <f>試験情報記入表!U13</f>
        <v>0</v>
      </c>
      <c r="V16" s="82" t="str">
        <f>IF(試験情報記入表!V13="実施する","実施","")</f>
        <v/>
      </c>
      <c r="W16" s="82" t="str">
        <f>IF(試験情報記入表!W13="実施する","実施","")</f>
        <v/>
      </c>
      <c r="X16" s="82" t="str">
        <f>IF(試験情報記入表!X13="実施する","実施","")</f>
        <v/>
      </c>
      <c r="Y16" s="82">
        <f>試験情報記入表!Y13</f>
        <v>0</v>
      </c>
      <c r="Z16" s="82">
        <f>試験情報記入表!Z13</f>
        <v>0</v>
      </c>
      <c r="AA16" s="82" t="str">
        <f>IF(OR(試験情報記入表!I13="実施する",試験情報記入表!S13="実施する",試験情報記入表!AA13="実施する"),"実施","")</f>
        <v/>
      </c>
      <c r="AB16" s="82" t="str">
        <f>IF(試験情報記入表!AB13="実施する","実施","")</f>
        <v/>
      </c>
      <c r="AC16" s="82" t="str">
        <f>IF(試験情報記入表!AC13="一般照明","一般",IF(試験情報記入表!AC13="非一般照明","非一般",""))</f>
        <v/>
      </c>
    </row>
    <row r="17" spans="1:29" ht="60" customHeight="1" x14ac:dyDescent="0.15">
      <c r="A17" s="82">
        <v>5</v>
      </c>
      <c r="B17" s="87">
        <f>試験情報記入表!B14</f>
        <v>0</v>
      </c>
      <c r="C17" s="82">
        <f>試験情報記入表!C14</f>
        <v>0</v>
      </c>
      <c r="D17" s="82">
        <f>試験情報記入表!D14</f>
        <v>0</v>
      </c>
      <c r="E17" s="88">
        <f>試験情報記入表!E14</f>
        <v>0</v>
      </c>
      <c r="F17" s="82">
        <f>試験情報記入表!F14</f>
        <v>0</v>
      </c>
      <c r="G17" s="82" t="str">
        <f>IF(試験情報記入表!G14="発光面が下向き","下",IF(試験情報記入表!G14="発光面が上向き","上",""))</f>
        <v/>
      </c>
      <c r="H17" s="82" t="str">
        <f>IF(試験情報記入表!H14="実施する","実施","")</f>
        <v/>
      </c>
      <c r="I17" s="82" t="str">
        <f>IF(試験情報記入表!I14="実施する","実施","")</f>
        <v/>
      </c>
      <c r="J17" s="82" t="str">
        <f>IF(試験情報記入表!J14="実施する","実施","")</f>
        <v/>
      </c>
      <c r="K17" s="82" t="str">
        <f>IF(試験情報記入表!K14="実施する","実施","")</f>
        <v/>
      </c>
      <c r="L17" s="82">
        <f>試験情報記入表!L14</f>
        <v>0</v>
      </c>
      <c r="M17" s="82" t="str">
        <f>IF(試験情報記入表!M14="実施する","実施","")</f>
        <v/>
      </c>
      <c r="N17" s="82">
        <f>試験情報記入表!N14</f>
        <v>0</v>
      </c>
      <c r="O17" s="82" t="str">
        <f>IF(試験情報記入表!O14="実施する","実施","")</f>
        <v/>
      </c>
      <c r="P17" s="82" t="str">
        <f>IF(試験情報記入表!P14="実施する","実施","")</f>
        <v/>
      </c>
      <c r="Q17" s="82">
        <f>試験情報記入表!Q14</f>
        <v>0</v>
      </c>
      <c r="R17" s="82" t="str">
        <f>IF(試験情報記入表!R14="実施する","実施","")</f>
        <v/>
      </c>
      <c r="S17" s="82" t="str">
        <f>IF(試験情報記入表!S14="実施する","実施","")</f>
        <v/>
      </c>
      <c r="T17" s="82" t="str">
        <f>IF(試験情報記入表!T14="実施する","実施","")</f>
        <v/>
      </c>
      <c r="U17" s="82">
        <f>試験情報記入表!U14</f>
        <v>0</v>
      </c>
      <c r="V17" s="82" t="str">
        <f>IF(試験情報記入表!V14="実施する","実施","")</f>
        <v/>
      </c>
      <c r="W17" s="82" t="str">
        <f>IF(試験情報記入表!W14="実施する","実施","")</f>
        <v/>
      </c>
      <c r="X17" s="82" t="str">
        <f>IF(試験情報記入表!X14="実施する","実施","")</f>
        <v/>
      </c>
      <c r="Y17" s="82">
        <f>試験情報記入表!Y14</f>
        <v>0</v>
      </c>
      <c r="Z17" s="82">
        <f>試験情報記入表!Z14</f>
        <v>0</v>
      </c>
      <c r="AA17" s="82" t="str">
        <f>IF(OR(試験情報記入表!I14="実施する",試験情報記入表!S14="実施する",試験情報記入表!AA14="実施する"),"実施","")</f>
        <v/>
      </c>
      <c r="AB17" s="82" t="str">
        <f>IF(試験情報記入表!AB14="実施する","実施","")</f>
        <v/>
      </c>
      <c r="AC17" s="82" t="str">
        <f>IF(試験情報記入表!AC14="一般照明","一般",IF(試験情報記入表!AC14="非一般照明","非一般",""))</f>
        <v/>
      </c>
    </row>
    <row r="18" spans="1:29" ht="7.5" customHeight="1" x14ac:dyDescent="0.15"/>
    <row r="19" spans="1:29" ht="7.5" customHeight="1" x14ac:dyDescent="0.15"/>
    <row r="20" spans="1:29" ht="25.5" customHeight="1" x14ac:dyDescent="0.15">
      <c r="A20" s="40"/>
      <c r="B20" s="53"/>
      <c r="C20" s="53"/>
      <c r="D20" s="53"/>
      <c r="E20" s="53"/>
      <c r="F20" s="53"/>
      <c r="G20" s="53"/>
      <c r="H20" s="53"/>
      <c r="I20" s="53"/>
      <c r="J20" s="53"/>
      <c r="K20" s="53"/>
      <c r="L20" s="53"/>
      <c r="M20" s="53"/>
      <c r="N20" s="53"/>
      <c r="O20" s="53"/>
      <c r="P20" s="53"/>
      <c r="Q20" s="53"/>
      <c r="R20" s="158" t="str">
        <f>Q2</f>
        <v xml:space="preserve"> 依物光            号</v>
      </c>
      <c r="S20" s="158"/>
      <c r="T20" s="158"/>
      <c r="U20" s="158"/>
      <c r="V20" s="158"/>
      <c r="W20" s="158"/>
      <c r="X20" s="158"/>
      <c r="Y20" s="158"/>
      <c r="Z20" s="158"/>
      <c r="AA20" s="158" t="s">
        <v>169</v>
      </c>
      <c r="AB20" s="158"/>
      <c r="AC20" s="158"/>
    </row>
    <row r="21" spans="1:29" s="34" customFormat="1" ht="23.25" customHeight="1" x14ac:dyDescent="0.15">
      <c r="A21" s="186" t="s">
        <v>174</v>
      </c>
      <c r="B21" s="160" t="s">
        <v>139</v>
      </c>
      <c r="C21" s="154" t="s">
        <v>38</v>
      </c>
      <c r="D21" s="155"/>
      <c r="E21" s="155"/>
      <c r="F21" s="156"/>
      <c r="G21" s="150" t="s">
        <v>172</v>
      </c>
      <c r="H21" s="150" t="s">
        <v>173</v>
      </c>
      <c r="I21" s="154" t="s">
        <v>142</v>
      </c>
      <c r="J21" s="155"/>
      <c r="K21" s="155"/>
      <c r="L21" s="155"/>
      <c r="M21" s="155"/>
      <c r="N21" s="156"/>
      <c r="O21" s="154" t="s">
        <v>140</v>
      </c>
      <c r="P21" s="155"/>
      <c r="Q21" s="156"/>
      <c r="R21" s="165" t="s">
        <v>144</v>
      </c>
      <c r="S21" s="166"/>
      <c r="T21" s="161" t="s">
        <v>146</v>
      </c>
      <c r="U21" s="162"/>
      <c r="V21" s="150" t="s">
        <v>150</v>
      </c>
      <c r="W21" s="154" t="s">
        <v>147</v>
      </c>
      <c r="X21" s="155"/>
      <c r="Y21" s="155"/>
      <c r="Z21" s="155"/>
      <c r="AA21" s="156"/>
      <c r="AB21" s="150" t="s">
        <v>165</v>
      </c>
      <c r="AC21" s="157"/>
    </row>
    <row r="22" spans="1:29" s="34" customFormat="1" ht="44.25" customHeight="1" x14ac:dyDescent="0.15">
      <c r="A22" s="186"/>
      <c r="B22" s="177"/>
      <c r="C22" s="150" t="s">
        <v>93</v>
      </c>
      <c r="D22" s="150" t="s">
        <v>92</v>
      </c>
      <c r="E22" s="167" t="s">
        <v>42</v>
      </c>
      <c r="F22" s="167" t="s">
        <v>151</v>
      </c>
      <c r="G22" s="152"/>
      <c r="H22" s="152"/>
      <c r="I22" s="150" t="s">
        <v>152</v>
      </c>
      <c r="J22" s="167" t="s">
        <v>141</v>
      </c>
      <c r="K22" s="161" t="s">
        <v>239</v>
      </c>
      <c r="L22" s="160"/>
      <c r="M22" s="161" t="s">
        <v>240</v>
      </c>
      <c r="N22" s="160"/>
      <c r="O22" s="167" t="s">
        <v>143</v>
      </c>
      <c r="P22" s="159" t="s">
        <v>141</v>
      </c>
      <c r="Q22" s="160"/>
      <c r="R22" s="150" t="s">
        <v>145</v>
      </c>
      <c r="S22" s="150" t="s">
        <v>153</v>
      </c>
      <c r="T22" s="163"/>
      <c r="U22" s="164"/>
      <c r="V22" s="152"/>
      <c r="W22" s="154" t="s">
        <v>148</v>
      </c>
      <c r="X22" s="155"/>
      <c r="Y22" s="155"/>
      <c r="Z22" s="156"/>
      <c r="AA22" s="47" t="s">
        <v>158</v>
      </c>
      <c r="AB22" s="48"/>
      <c r="AC22" s="150" t="s">
        <v>166</v>
      </c>
    </row>
    <row r="23" spans="1:29" s="34" customFormat="1" ht="30.75" customHeight="1" x14ac:dyDescent="0.15">
      <c r="A23" s="186"/>
      <c r="B23" s="178"/>
      <c r="C23" s="153"/>
      <c r="D23" s="153"/>
      <c r="E23" s="151"/>
      <c r="F23" s="151"/>
      <c r="G23" s="153"/>
      <c r="H23" s="153"/>
      <c r="I23" s="153"/>
      <c r="J23" s="151"/>
      <c r="K23" s="49"/>
      <c r="L23" s="47" t="s">
        <v>159</v>
      </c>
      <c r="M23" s="49"/>
      <c r="N23" s="47" t="s">
        <v>241</v>
      </c>
      <c r="O23" s="151"/>
      <c r="P23" s="50"/>
      <c r="Q23" s="51" t="s">
        <v>48</v>
      </c>
      <c r="R23" s="153"/>
      <c r="S23" s="153"/>
      <c r="T23" s="49"/>
      <c r="U23" s="47" t="s">
        <v>149</v>
      </c>
      <c r="V23" s="153"/>
      <c r="W23" s="47" t="s">
        <v>154</v>
      </c>
      <c r="X23" s="47" t="s">
        <v>155</v>
      </c>
      <c r="Y23" s="47" t="s">
        <v>160</v>
      </c>
      <c r="Z23" s="47" t="s">
        <v>156</v>
      </c>
      <c r="AA23" s="47" t="s">
        <v>157</v>
      </c>
      <c r="AB23" s="52"/>
      <c r="AC23" s="151"/>
    </row>
    <row r="24" spans="1:29" ht="60" customHeight="1" x14ac:dyDescent="0.15">
      <c r="A24" s="82">
        <v>6</v>
      </c>
      <c r="B24" s="85">
        <f>試験情報記入表!B15</f>
        <v>0</v>
      </c>
      <c r="C24" s="82">
        <f>試験情報記入表!C15</f>
        <v>0</v>
      </c>
      <c r="D24" s="82">
        <f>試験情報記入表!D15</f>
        <v>0</v>
      </c>
      <c r="E24" s="88">
        <f>試験情報記入表!E15</f>
        <v>0</v>
      </c>
      <c r="F24" s="82">
        <f>試験情報記入表!F15</f>
        <v>0</v>
      </c>
      <c r="G24" s="82" t="str">
        <f>IF(試験情報記入表!G15="発光面が下向き","下",IF(試験情報記入表!G15="発光面が上向き","上",""))</f>
        <v/>
      </c>
      <c r="H24" s="82" t="str">
        <f>IF(試験情報記入表!H15="実施する","実施","")</f>
        <v/>
      </c>
      <c r="I24" s="82" t="str">
        <f>IF(試験情報記入表!I15="実施する","実施","")</f>
        <v/>
      </c>
      <c r="J24" s="82" t="str">
        <f>IF(試験情報記入表!J15="実施する","実施","")</f>
        <v/>
      </c>
      <c r="K24" s="82" t="str">
        <f>IF(試験情報記入表!K15="実施する","実施","")</f>
        <v/>
      </c>
      <c r="L24" s="82">
        <f>試験情報記入表!L15</f>
        <v>0</v>
      </c>
      <c r="M24" s="82" t="str">
        <f>IF(試験情報記入表!M15="実施する","実施","")</f>
        <v/>
      </c>
      <c r="N24" s="82">
        <f>試験情報記入表!N15</f>
        <v>0</v>
      </c>
      <c r="O24" s="82" t="str">
        <f>IF(試験情報記入表!O15="実施する","実施","")</f>
        <v/>
      </c>
      <c r="P24" s="82" t="str">
        <f>IF(試験情報記入表!P15="実施する","実施","")</f>
        <v/>
      </c>
      <c r="Q24" s="82">
        <f>試験情報記入表!Q15</f>
        <v>0</v>
      </c>
      <c r="R24" s="82" t="str">
        <f>IF(試験情報記入表!R15="実施する","実施","")</f>
        <v/>
      </c>
      <c r="S24" s="82" t="str">
        <f>IF(試験情報記入表!S15="実施する","実施","")</f>
        <v/>
      </c>
      <c r="T24" s="82" t="str">
        <f>IF(試験情報記入表!T15="実施する","実施","")</f>
        <v/>
      </c>
      <c r="U24" s="82">
        <f>試験情報記入表!U15</f>
        <v>0</v>
      </c>
      <c r="V24" s="82" t="str">
        <f>IF(試験情報記入表!V15="実施する","実施","")</f>
        <v/>
      </c>
      <c r="W24" s="82" t="str">
        <f>IF(試験情報記入表!W15="実施する","実施","")</f>
        <v/>
      </c>
      <c r="X24" s="82" t="str">
        <f>IF(試験情報記入表!X15="実施する","実施","")</f>
        <v/>
      </c>
      <c r="Y24" s="82">
        <f>試験情報記入表!Y15</f>
        <v>0</v>
      </c>
      <c r="Z24" s="82">
        <f>試験情報記入表!Z15</f>
        <v>0</v>
      </c>
      <c r="AA24" s="82" t="str">
        <f>IF(OR(試験情報記入表!I15="実施する",試験情報記入表!S15="実施する",試験情報記入表!AA15="実施する"),"実施","")</f>
        <v/>
      </c>
      <c r="AB24" s="82" t="str">
        <f>IF(試験情報記入表!AB15="実施する","実施","")</f>
        <v/>
      </c>
      <c r="AC24" s="82" t="str">
        <f>IF(試験情報記入表!AC15="一般照明","一般",IF(試験情報記入表!AC15="非一般照明","非一般",""))</f>
        <v/>
      </c>
    </row>
    <row r="25" spans="1:29" ht="60" customHeight="1" x14ac:dyDescent="0.15">
      <c r="A25" s="82">
        <v>7</v>
      </c>
      <c r="B25" s="85">
        <f>試験情報記入表!B16</f>
        <v>0</v>
      </c>
      <c r="C25" s="82">
        <f>試験情報記入表!C16</f>
        <v>0</v>
      </c>
      <c r="D25" s="82">
        <f>試験情報記入表!D16</f>
        <v>0</v>
      </c>
      <c r="E25" s="88">
        <f>試験情報記入表!E16</f>
        <v>0</v>
      </c>
      <c r="F25" s="82">
        <f>試験情報記入表!F16</f>
        <v>0</v>
      </c>
      <c r="G25" s="82" t="str">
        <f>IF(試験情報記入表!G16="発光面が下向き","下",IF(試験情報記入表!G16="発光面が上向き","上",""))</f>
        <v/>
      </c>
      <c r="H25" s="82" t="str">
        <f>IF(試験情報記入表!H16="実施する","実施","")</f>
        <v/>
      </c>
      <c r="I25" s="82" t="str">
        <f>IF(試験情報記入表!I16="実施する","実施","")</f>
        <v/>
      </c>
      <c r="J25" s="82" t="str">
        <f>IF(試験情報記入表!J16="実施する","実施","")</f>
        <v/>
      </c>
      <c r="K25" s="82" t="str">
        <f>IF(試験情報記入表!K16="実施する","実施","")</f>
        <v/>
      </c>
      <c r="L25" s="82">
        <f>試験情報記入表!L16</f>
        <v>0</v>
      </c>
      <c r="M25" s="82" t="str">
        <f>IF(試験情報記入表!M16="実施する","実施","")</f>
        <v/>
      </c>
      <c r="N25" s="82">
        <f>試験情報記入表!N16</f>
        <v>0</v>
      </c>
      <c r="O25" s="82" t="str">
        <f>IF(試験情報記入表!O16="実施する","実施","")</f>
        <v/>
      </c>
      <c r="P25" s="82" t="str">
        <f>IF(試験情報記入表!P16="実施する","実施","")</f>
        <v/>
      </c>
      <c r="Q25" s="82">
        <f>試験情報記入表!Q16</f>
        <v>0</v>
      </c>
      <c r="R25" s="82" t="str">
        <f>IF(試験情報記入表!R16="実施する","実施","")</f>
        <v/>
      </c>
      <c r="S25" s="82" t="str">
        <f>IF(試験情報記入表!S16="実施する","実施","")</f>
        <v/>
      </c>
      <c r="T25" s="82" t="str">
        <f>IF(試験情報記入表!T16="実施する","実施","")</f>
        <v/>
      </c>
      <c r="U25" s="82">
        <f>試験情報記入表!U16</f>
        <v>0</v>
      </c>
      <c r="V25" s="82" t="str">
        <f>IF(試験情報記入表!V16="実施する","実施","")</f>
        <v/>
      </c>
      <c r="W25" s="82" t="str">
        <f>IF(試験情報記入表!W16="実施する","実施","")</f>
        <v/>
      </c>
      <c r="X25" s="82" t="str">
        <f>IF(試験情報記入表!X16="実施する","実施","")</f>
        <v/>
      </c>
      <c r="Y25" s="82">
        <f>試験情報記入表!Y16</f>
        <v>0</v>
      </c>
      <c r="Z25" s="82">
        <f>試験情報記入表!Z16</f>
        <v>0</v>
      </c>
      <c r="AA25" s="82" t="str">
        <f>IF(OR(試験情報記入表!I16="実施する",試験情報記入表!S16="実施する",試験情報記入表!AA16="実施する"),"実施","")</f>
        <v/>
      </c>
      <c r="AB25" s="82" t="str">
        <f>IF(試験情報記入表!AB16="実施する","実施","")</f>
        <v/>
      </c>
      <c r="AC25" s="82" t="str">
        <f>IF(試験情報記入表!AC16="一般照明","一般",IF(試験情報記入表!AC16="非一般照明","非一般",""))</f>
        <v/>
      </c>
    </row>
    <row r="26" spans="1:29" ht="60" customHeight="1" x14ac:dyDescent="0.15">
      <c r="A26" s="82">
        <v>8</v>
      </c>
      <c r="B26" s="85">
        <f>試験情報記入表!B17</f>
        <v>0</v>
      </c>
      <c r="C26" s="82">
        <f>試験情報記入表!C17</f>
        <v>0</v>
      </c>
      <c r="D26" s="82">
        <f>試験情報記入表!D17</f>
        <v>0</v>
      </c>
      <c r="E26" s="88">
        <f>試験情報記入表!E17</f>
        <v>0</v>
      </c>
      <c r="F26" s="82">
        <f>試験情報記入表!F17</f>
        <v>0</v>
      </c>
      <c r="G26" s="82" t="str">
        <f>IF(試験情報記入表!G17="発光面が下向き","下",IF(試験情報記入表!G17="発光面が上向き","上",""))</f>
        <v/>
      </c>
      <c r="H26" s="82" t="str">
        <f>IF(試験情報記入表!H17="実施する","実施","")</f>
        <v/>
      </c>
      <c r="I26" s="82" t="str">
        <f>IF(試験情報記入表!I17="実施する","実施","")</f>
        <v/>
      </c>
      <c r="J26" s="82" t="str">
        <f>IF(試験情報記入表!J17="実施する","実施","")</f>
        <v/>
      </c>
      <c r="K26" s="82" t="str">
        <f>IF(試験情報記入表!K17="実施する","実施","")</f>
        <v/>
      </c>
      <c r="L26" s="82">
        <f>試験情報記入表!L17</f>
        <v>0</v>
      </c>
      <c r="M26" s="82" t="str">
        <f>IF(試験情報記入表!M17="実施する","実施","")</f>
        <v/>
      </c>
      <c r="N26" s="82">
        <f>試験情報記入表!N17</f>
        <v>0</v>
      </c>
      <c r="O26" s="82" t="str">
        <f>IF(試験情報記入表!O17="実施する","実施","")</f>
        <v/>
      </c>
      <c r="P26" s="82" t="str">
        <f>IF(試験情報記入表!P17="実施する","実施","")</f>
        <v/>
      </c>
      <c r="Q26" s="82">
        <f>試験情報記入表!Q17</f>
        <v>0</v>
      </c>
      <c r="R26" s="82" t="str">
        <f>IF(試験情報記入表!R17="実施する","実施","")</f>
        <v/>
      </c>
      <c r="S26" s="82" t="str">
        <f>IF(試験情報記入表!S17="実施する","実施","")</f>
        <v/>
      </c>
      <c r="T26" s="82" t="str">
        <f>IF(試験情報記入表!T17="実施する","実施","")</f>
        <v/>
      </c>
      <c r="U26" s="82">
        <f>試験情報記入表!U17</f>
        <v>0</v>
      </c>
      <c r="V26" s="82" t="str">
        <f>IF(試験情報記入表!V17="実施する","実施","")</f>
        <v/>
      </c>
      <c r="W26" s="82" t="str">
        <f>IF(試験情報記入表!W17="実施する","実施","")</f>
        <v/>
      </c>
      <c r="X26" s="82" t="str">
        <f>IF(試験情報記入表!X17="実施する","実施","")</f>
        <v/>
      </c>
      <c r="Y26" s="82">
        <f>試験情報記入表!Y17</f>
        <v>0</v>
      </c>
      <c r="Z26" s="82">
        <f>試験情報記入表!Z17</f>
        <v>0</v>
      </c>
      <c r="AA26" s="82" t="str">
        <f>IF(OR(試験情報記入表!I17="実施する",試験情報記入表!S17="実施する",試験情報記入表!AA17="実施する"),"実施","")</f>
        <v/>
      </c>
      <c r="AB26" s="82" t="str">
        <f>IF(試験情報記入表!AB17="実施する","実施","")</f>
        <v/>
      </c>
      <c r="AC26" s="82" t="str">
        <f>IF(試験情報記入表!AC17="一般照明","一般",IF(試験情報記入表!AC17="非一般照明","非一般",""))</f>
        <v/>
      </c>
    </row>
    <row r="27" spans="1:29" ht="60" customHeight="1" x14ac:dyDescent="0.15">
      <c r="A27" s="82">
        <v>9</v>
      </c>
      <c r="B27" s="85">
        <f>試験情報記入表!B18</f>
        <v>0</v>
      </c>
      <c r="C27" s="82">
        <f>試験情報記入表!C18</f>
        <v>0</v>
      </c>
      <c r="D27" s="82">
        <f>試験情報記入表!D18</f>
        <v>0</v>
      </c>
      <c r="E27" s="88">
        <f>試験情報記入表!E18</f>
        <v>0</v>
      </c>
      <c r="F27" s="82">
        <f>試験情報記入表!F18</f>
        <v>0</v>
      </c>
      <c r="G27" s="82" t="str">
        <f>IF(試験情報記入表!G18="発光面が下向き","下",IF(試験情報記入表!G18="発光面が上向き","上",""))</f>
        <v/>
      </c>
      <c r="H27" s="82" t="str">
        <f>IF(試験情報記入表!H18="実施する","実施","")</f>
        <v/>
      </c>
      <c r="I27" s="82" t="str">
        <f>IF(試験情報記入表!I18="実施する","実施","")</f>
        <v/>
      </c>
      <c r="J27" s="82" t="str">
        <f>IF(試験情報記入表!J18="実施する","実施","")</f>
        <v/>
      </c>
      <c r="K27" s="82" t="str">
        <f>IF(試験情報記入表!K18="実施する","実施","")</f>
        <v/>
      </c>
      <c r="L27" s="82">
        <f>試験情報記入表!L18</f>
        <v>0</v>
      </c>
      <c r="M27" s="82" t="str">
        <f>IF(試験情報記入表!M18="実施する","実施","")</f>
        <v/>
      </c>
      <c r="N27" s="82">
        <f>試験情報記入表!N18</f>
        <v>0</v>
      </c>
      <c r="O27" s="82" t="str">
        <f>IF(試験情報記入表!O18="実施する","実施","")</f>
        <v/>
      </c>
      <c r="P27" s="82" t="str">
        <f>IF(試験情報記入表!P18="実施する","実施","")</f>
        <v/>
      </c>
      <c r="Q27" s="82">
        <f>試験情報記入表!Q18</f>
        <v>0</v>
      </c>
      <c r="R27" s="82" t="str">
        <f>IF(試験情報記入表!R18="実施する","実施","")</f>
        <v/>
      </c>
      <c r="S27" s="82" t="str">
        <f>IF(試験情報記入表!S18="実施する","実施","")</f>
        <v/>
      </c>
      <c r="T27" s="82" t="str">
        <f>IF(試験情報記入表!T18="実施する","実施","")</f>
        <v/>
      </c>
      <c r="U27" s="82">
        <f>試験情報記入表!U18</f>
        <v>0</v>
      </c>
      <c r="V27" s="82" t="str">
        <f>IF(試験情報記入表!V18="実施する","実施","")</f>
        <v/>
      </c>
      <c r="W27" s="82" t="str">
        <f>IF(試験情報記入表!W18="実施する","実施","")</f>
        <v/>
      </c>
      <c r="X27" s="82" t="str">
        <f>IF(試験情報記入表!X18="実施する","実施","")</f>
        <v/>
      </c>
      <c r="Y27" s="82">
        <f>試験情報記入表!Y18</f>
        <v>0</v>
      </c>
      <c r="Z27" s="82">
        <f>試験情報記入表!Z18</f>
        <v>0</v>
      </c>
      <c r="AA27" s="82" t="str">
        <f>IF(OR(試験情報記入表!I18="実施する",試験情報記入表!S18="実施する",試験情報記入表!AA18="実施する"),"実施","")</f>
        <v/>
      </c>
      <c r="AB27" s="82" t="str">
        <f>IF(試験情報記入表!AB18="実施する","実施","")</f>
        <v/>
      </c>
      <c r="AC27" s="82" t="str">
        <f>IF(試験情報記入表!AC18="一般照明","一般",IF(試験情報記入表!AC18="非一般照明","非一般",""))</f>
        <v/>
      </c>
    </row>
    <row r="28" spans="1:29" ht="60" customHeight="1" x14ac:dyDescent="0.15">
      <c r="A28" s="82">
        <v>10</v>
      </c>
      <c r="B28" s="85">
        <f>試験情報記入表!B19</f>
        <v>0</v>
      </c>
      <c r="C28" s="82">
        <f>試験情報記入表!C19</f>
        <v>0</v>
      </c>
      <c r="D28" s="82">
        <f>試験情報記入表!D19</f>
        <v>0</v>
      </c>
      <c r="E28" s="88">
        <f>試験情報記入表!E19</f>
        <v>0</v>
      </c>
      <c r="F28" s="82">
        <f>試験情報記入表!F19</f>
        <v>0</v>
      </c>
      <c r="G28" s="82" t="str">
        <f>IF(試験情報記入表!G19="発光面が下向き","下",IF(試験情報記入表!G19="発光面が上向き","上",""))</f>
        <v/>
      </c>
      <c r="H28" s="82" t="str">
        <f>IF(試験情報記入表!H19="実施する","実施","")</f>
        <v/>
      </c>
      <c r="I28" s="82" t="str">
        <f>IF(試験情報記入表!I19="実施する","実施","")</f>
        <v/>
      </c>
      <c r="J28" s="82" t="str">
        <f>IF(試験情報記入表!J19="実施する","実施","")</f>
        <v/>
      </c>
      <c r="K28" s="82" t="str">
        <f>IF(試験情報記入表!K19="実施する","実施","")</f>
        <v/>
      </c>
      <c r="L28" s="82">
        <f>試験情報記入表!L19</f>
        <v>0</v>
      </c>
      <c r="M28" s="82" t="str">
        <f>IF(試験情報記入表!M19="実施する","実施","")</f>
        <v/>
      </c>
      <c r="N28" s="82">
        <f>試験情報記入表!N19</f>
        <v>0</v>
      </c>
      <c r="O28" s="82" t="str">
        <f>IF(試験情報記入表!O19="実施する","実施","")</f>
        <v/>
      </c>
      <c r="P28" s="82" t="str">
        <f>IF(試験情報記入表!P19="実施する","実施","")</f>
        <v/>
      </c>
      <c r="Q28" s="82">
        <f>試験情報記入表!Q19</f>
        <v>0</v>
      </c>
      <c r="R28" s="82" t="str">
        <f>IF(試験情報記入表!R19="実施する","実施","")</f>
        <v/>
      </c>
      <c r="S28" s="82" t="str">
        <f>IF(試験情報記入表!S19="実施する","実施","")</f>
        <v/>
      </c>
      <c r="T28" s="82" t="str">
        <f>IF(試験情報記入表!T19="実施する","実施","")</f>
        <v/>
      </c>
      <c r="U28" s="82">
        <f>試験情報記入表!U19</f>
        <v>0</v>
      </c>
      <c r="V28" s="82" t="str">
        <f>IF(試験情報記入表!V19="実施する","実施","")</f>
        <v/>
      </c>
      <c r="W28" s="82" t="str">
        <f>IF(試験情報記入表!W19="実施する","実施","")</f>
        <v/>
      </c>
      <c r="X28" s="82" t="str">
        <f>IF(試験情報記入表!X19="実施する","実施","")</f>
        <v/>
      </c>
      <c r="Y28" s="82">
        <f>試験情報記入表!Y19</f>
        <v>0</v>
      </c>
      <c r="Z28" s="82">
        <f>試験情報記入表!Z19</f>
        <v>0</v>
      </c>
      <c r="AA28" s="82" t="str">
        <f>IF(OR(試験情報記入表!I19="実施する",試験情報記入表!S19="実施する",試験情報記入表!AA19="実施する"),"実施","")</f>
        <v/>
      </c>
      <c r="AB28" s="82" t="str">
        <f>IF(試験情報記入表!AB19="実施する","実施","")</f>
        <v/>
      </c>
      <c r="AC28" s="82" t="str">
        <f>IF(試験情報記入表!AC19="一般照明","一般",IF(試験情報記入表!AC19="非一般照明","非一般",""))</f>
        <v/>
      </c>
    </row>
    <row r="29" spans="1:29" ht="60" customHeight="1" x14ac:dyDescent="0.15">
      <c r="A29" s="82">
        <v>11</v>
      </c>
      <c r="B29" s="85">
        <f>試験情報記入表!B20</f>
        <v>0</v>
      </c>
      <c r="C29" s="82">
        <f>試験情報記入表!C20</f>
        <v>0</v>
      </c>
      <c r="D29" s="82">
        <f>試験情報記入表!D20</f>
        <v>0</v>
      </c>
      <c r="E29" s="88">
        <f>試験情報記入表!E20</f>
        <v>0</v>
      </c>
      <c r="F29" s="82">
        <f>試験情報記入表!F20</f>
        <v>0</v>
      </c>
      <c r="G29" s="82" t="str">
        <f>IF(試験情報記入表!G20="発光面が下向き","下",IF(試験情報記入表!G20="発光面が上向き","上",""))</f>
        <v/>
      </c>
      <c r="H29" s="82" t="str">
        <f>IF(試験情報記入表!H20="実施する","実施","")</f>
        <v/>
      </c>
      <c r="I29" s="82" t="str">
        <f>IF(試験情報記入表!I20="実施する","実施","")</f>
        <v/>
      </c>
      <c r="J29" s="82" t="str">
        <f>IF(試験情報記入表!J20="実施する","実施","")</f>
        <v/>
      </c>
      <c r="K29" s="82" t="str">
        <f>IF(試験情報記入表!K20="実施する","実施","")</f>
        <v/>
      </c>
      <c r="L29" s="82">
        <f>試験情報記入表!L20</f>
        <v>0</v>
      </c>
      <c r="M29" s="82" t="str">
        <f>IF(試験情報記入表!M20="実施する","実施","")</f>
        <v/>
      </c>
      <c r="N29" s="82">
        <f>試験情報記入表!N20</f>
        <v>0</v>
      </c>
      <c r="O29" s="82" t="str">
        <f>IF(試験情報記入表!O20="実施する","実施","")</f>
        <v/>
      </c>
      <c r="P29" s="82" t="str">
        <f>IF(試験情報記入表!P20="実施する","実施","")</f>
        <v/>
      </c>
      <c r="Q29" s="82">
        <f>試験情報記入表!Q20</f>
        <v>0</v>
      </c>
      <c r="R29" s="82" t="str">
        <f>IF(試験情報記入表!R20="実施する","実施","")</f>
        <v/>
      </c>
      <c r="S29" s="82" t="str">
        <f>IF(試験情報記入表!S20="実施する","実施","")</f>
        <v/>
      </c>
      <c r="T29" s="82" t="str">
        <f>IF(試験情報記入表!T20="実施する","実施","")</f>
        <v/>
      </c>
      <c r="U29" s="82">
        <f>試験情報記入表!U20</f>
        <v>0</v>
      </c>
      <c r="V29" s="82" t="str">
        <f>IF(試験情報記入表!V20="実施する","実施","")</f>
        <v/>
      </c>
      <c r="W29" s="82" t="str">
        <f>IF(試験情報記入表!W20="実施する","実施","")</f>
        <v/>
      </c>
      <c r="X29" s="82" t="str">
        <f>IF(試験情報記入表!X20="実施する","実施","")</f>
        <v/>
      </c>
      <c r="Y29" s="82">
        <f>試験情報記入表!Y20</f>
        <v>0</v>
      </c>
      <c r="Z29" s="82">
        <f>試験情報記入表!Z20</f>
        <v>0</v>
      </c>
      <c r="AA29" s="82" t="str">
        <f>IF(OR(試験情報記入表!I20="実施する",試験情報記入表!S20="実施する",試験情報記入表!AA20="実施する"),"実施","")</f>
        <v/>
      </c>
      <c r="AB29" s="82" t="str">
        <f>IF(試験情報記入表!AB20="実施する","実施","")</f>
        <v/>
      </c>
      <c r="AC29" s="82" t="str">
        <f>IF(試験情報記入表!AC20="一般照明","一般",IF(試験情報記入表!AC20="非一般照明","非一般",""))</f>
        <v/>
      </c>
    </row>
    <row r="30" spans="1:29" ht="60" customHeight="1" x14ac:dyDescent="0.15">
      <c r="A30" s="82">
        <v>12</v>
      </c>
      <c r="B30" s="85">
        <f>試験情報記入表!B21</f>
        <v>0</v>
      </c>
      <c r="C30" s="82">
        <f>試験情報記入表!C21</f>
        <v>0</v>
      </c>
      <c r="D30" s="82">
        <f>試験情報記入表!D21</f>
        <v>0</v>
      </c>
      <c r="E30" s="88">
        <f>試験情報記入表!E21</f>
        <v>0</v>
      </c>
      <c r="F30" s="82">
        <f>試験情報記入表!F21</f>
        <v>0</v>
      </c>
      <c r="G30" s="82" t="str">
        <f>IF(試験情報記入表!G21="発光面が下向き","下",IF(試験情報記入表!G21="発光面が上向き","上",""))</f>
        <v/>
      </c>
      <c r="H30" s="82" t="str">
        <f>IF(試験情報記入表!H21="実施する","実施","")</f>
        <v/>
      </c>
      <c r="I30" s="82" t="str">
        <f>IF(試験情報記入表!I21="実施する","実施","")</f>
        <v/>
      </c>
      <c r="J30" s="82" t="str">
        <f>IF(試験情報記入表!J21="実施する","実施","")</f>
        <v/>
      </c>
      <c r="K30" s="82" t="str">
        <f>IF(試験情報記入表!K21="実施する","実施","")</f>
        <v/>
      </c>
      <c r="L30" s="82">
        <f>試験情報記入表!L21</f>
        <v>0</v>
      </c>
      <c r="M30" s="82" t="str">
        <f>IF(試験情報記入表!M21="実施する","実施","")</f>
        <v/>
      </c>
      <c r="N30" s="82">
        <f>試験情報記入表!N21</f>
        <v>0</v>
      </c>
      <c r="O30" s="82" t="str">
        <f>IF(試験情報記入表!O21="実施する","実施","")</f>
        <v/>
      </c>
      <c r="P30" s="82" t="str">
        <f>IF(試験情報記入表!P21="実施する","実施","")</f>
        <v/>
      </c>
      <c r="Q30" s="82">
        <f>試験情報記入表!Q21</f>
        <v>0</v>
      </c>
      <c r="R30" s="82" t="str">
        <f>IF(試験情報記入表!R21="実施する","実施","")</f>
        <v/>
      </c>
      <c r="S30" s="82" t="str">
        <f>IF(試験情報記入表!S21="実施する","実施","")</f>
        <v/>
      </c>
      <c r="T30" s="82" t="str">
        <f>IF(試験情報記入表!T21="実施する","実施","")</f>
        <v/>
      </c>
      <c r="U30" s="82">
        <f>試験情報記入表!U21</f>
        <v>0</v>
      </c>
      <c r="V30" s="82" t="str">
        <f>IF(試験情報記入表!V21="実施する","実施","")</f>
        <v/>
      </c>
      <c r="W30" s="82" t="str">
        <f>IF(試験情報記入表!W21="実施する","実施","")</f>
        <v/>
      </c>
      <c r="X30" s="82" t="str">
        <f>IF(試験情報記入表!X21="実施する","実施","")</f>
        <v/>
      </c>
      <c r="Y30" s="82">
        <f>試験情報記入表!Y21</f>
        <v>0</v>
      </c>
      <c r="Z30" s="82">
        <f>試験情報記入表!Z21</f>
        <v>0</v>
      </c>
      <c r="AA30" s="82" t="str">
        <f>IF(OR(試験情報記入表!I21="実施する",試験情報記入表!S21="実施する",試験情報記入表!AA21="実施する"),"実施","")</f>
        <v/>
      </c>
      <c r="AB30" s="82" t="str">
        <f>IF(試験情報記入表!AB21="実施する","実施","")</f>
        <v/>
      </c>
      <c r="AC30" s="82" t="str">
        <f>IF(試験情報記入表!AC21="一般照明","一般",IF(試験情報記入表!AC21="非一般照明","非一般",""))</f>
        <v/>
      </c>
    </row>
    <row r="31" spans="1:29" ht="60" customHeight="1" x14ac:dyDescent="0.15">
      <c r="A31" s="82">
        <v>13</v>
      </c>
      <c r="B31" s="85">
        <f>試験情報記入表!B22</f>
        <v>0</v>
      </c>
      <c r="C31" s="82">
        <f>試験情報記入表!C22</f>
        <v>0</v>
      </c>
      <c r="D31" s="82">
        <f>試験情報記入表!D22</f>
        <v>0</v>
      </c>
      <c r="E31" s="88">
        <f>試験情報記入表!E22</f>
        <v>0</v>
      </c>
      <c r="F31" s="82">
        <f>試験情報記入表!F22</f>
        <v>0</v>
      </c>
      <c r="G31" s="82" t="str">
        <f>IF(試験情報記入表!G22="発光面が下向き","下",IF(試験情報記入表!G22="発光面が上向き","上",""))</f>
        <v/>
      </c>
      <c r="H31" s="82" t="str">
        <f>IF(試験情報記入表!H22="実施する","実施","")</f>
        <v/>
      </c>
      <c r="I31" s="82" t="str">
        <f>IF(試験情報記入表!I22="実施する","実施","")</f>
        <v/>
      </c>
      <c r="J31" s="82" t="str">
        <f>IF(試験情報記入表!J22="実施する","実施","")</f>
        <v/>
      </c>
      <c r="K31" s="82" t="str">
        <f>IF(試験情報記入表!K22="実施する","実施","")</f>
        <v/>
      </c>
      <c r="L31" s="82">
        <f>試験情報記入表!L22</f>
        <v>0</v>
      </c>
      <c r="M31" s="82" t="str">
        <f>IF(試験情報記入表!M22="実施する","実施","")</f>
        <v/>
      </c>
      <c r="N31" s="82">
        <f>試験情報記入表!N22</f>
        <v>0</v>
      </c>
      <c r="O31" s="82" t="str">
        <f>IF(試験情報記入表!O22="実施する","実施","")</f>
        <v/>
      </c>
      <c r="P31" s="82" t="str">
        <f>IF(試験情報記入表!P22="実施する","実施","")</f>
        <v/>
      </c>
      <c r="Q31" s="82">
        <f>試験情報記入表!Q22</f>
        <v>0</v>
      </c>
      <c r="R31" s="82" t="str">
        <f>IF(試験情報記入表!R22="実施する","実施","")</f>
        <v/>
      </c>
      <c r="S31" s="82" t="str">
        <f>IF(試験情報記入表!S22="実施する","実施","")</f>
        <v/>
      </c>
      <c r="T31" s="82" t="str">
        <f>IF(試験情報記入表!T22="実施する","実施","")</f>
        <v/>
      </c>
      <c r="U31" s="82">
        <f>試験情報記入表!U22</f>
        <v>0</v>
      </c>
      <c r="V31" s="82" t="str">
        <f>IF(試験情報記入表!V22="実施する","実施","")</f>
        <v/>
      </c>
      <c r="W31" s="82" t="str">
        <f>IF(試験情報記入表!W22="実施する","実施","")</f>
        <v/>
      </c>
      <c r="X31" s="82" t="str">
        <f>IF(試験情報記入表!X22="実施する","実施","")</f>
        <v/>
      </c>
      <c r="Y31" s="82">
        <f>試験情報記入表!Y22</f>
        <v>0</v>
      </c>
      <c r="Z31" s="82">
        <f>試験情報記入表!Z22</f>
        <v>0</v>
      </c>
      <c r="AA31" s="82" t="str">
        <f>IF(OR(試験情報記入表!I22="実施する",試験情報記入表!S22="実施する",試験情報記入表!AA22="実施する"),"実施","")</f>
        <v/>
      </c>
      <c r="AB31" s="82" t="str">
        <f>IF(試験情報記入表!AB22="実施する","実施","")</f>
        <v/>
      </c>
      <c r="AC31" s="82" t="str">
        <f>IF(試験情報記入表!AC22="一般照明","一般",IF(試験情報記入表!AC22="非一般照明","非一般",""))</f>
        <v/>
      </c>
    </row>
    <row r="32" spans="1:29" ht="60" customHeight="1" x14ac:dyDescent="0.15">
      <c r="A32" s="82">
        <v>14</v>
      </c>
      <c r="B32" s="85">
        <f>試験情報記入表!B23</f>
        <v>0</v>
      </c>
      <c r="C32" s="82">
        <f>試験情報記入表!C23</f>
        <v>0</v>
      </c>
      <c r="D32" s="82">
        <f>試験情報記入表!D23</f>
        <v>0</v>
      </c>
      <c r="E32" s="88">
        <f>試験情報記入表!E23</f>
        <v>0</v>
      </c>
      <c r="F32" s="82">
        <f>試験情報記入表!F23</f>
        <v>0</v>
      </c>
      <c r="G32" s="82" t="str">
        <f>IF(試験情報記入表!G23="発光面が下向き","下",IF(試験情報記入表!G23="発光面が上向き","上",""))</f>
        <v/>
      </c>
      <c r="H32" s="82" t="str">
        <f>IF(試験情報記入表!H23="実施する","実施","")</f>
        <v/>
      </c>
      <c r="I32" s="82" t="str">
        <f>IF(試験情報記入表!I23="実施する","実施","")</f>
        <v/>
      </c>
      <c r="J32" s="82" t="str">
        <f>IF(試験情報記入表!J23="実施する","実施","")</f>
        <v/>
      </c>
      <c r="K32" s="82" t="str">
        <f>IF(試験情報記入表!K23="実施する","実施","")</f>
        <v/>
      </c>
      <c r="L32" s="82">
        <f>試験情報記入表!L23</f>
        <v>0</v>
      </c>
      <c r="M32" s="82" t="str">
        <f>IF(試験情報記入表!M23="実施する","実施","")</f>
        <v/>
      </c>
      <c r="N32" s="82">
        <f>試験情報記入表!N23</f>
        <v>0</v>
      </c>
      <c r="O32" s="82" t="str">
        <f>IF(試験情報記入表!O23="実施する","実施","")</f>
        <v/>
      </c>
      <c r="P32" s="82" t="str">
        <f>IF(試験情報記入表!P23="実施する","実施","")</f>
        <v/>
      </c>
      <c r="Q32" s="82">
        <f>試験情報記入表!Q23</f>
        <v>0</v>
      </c>
      <c r="R32" s="82" t="str">
        <f>IF(試験情報記入表!R23="実施する","実施","")</f>
        <v/>
      </c>
      <c r="S32" s="82" t="str">
        <f>IF(試験情報記入表!S23="実施する","実施","")</f>
        <v/>
      </c>
      <c r="T32" s="82" t="str">
        <f>IF(試験情報記入表!T23="実施する","実施","")</f>
        <v/>
      </c>
      <c r="U32" s="82">
        <f>試験情報記入表!U23</f>
        <v>0</v>
      </c>
      <c r="V32" s="82" t="str">
        <f>IF(試験情報記入表!V23="実施する","実施","")</f>
        <v/>
      </c>
      <c r="W32" s="82" t="str">
        <f>IF(試験情報記入表!W23="実施する","実施","")</f>
        <v/>
      </c>
      <c r="X32" s="82" t="str">
        <f>IF(試験情報記入表!X23="実施する","実施","")</f>
        <v/>
      </c>
      <c r="Y32" s="82">
        <f>試験情報記入表!Y23</f>
        <v>0</v>
      </c>
      <c r="Z32" s="82">
        <f>試験情報記入表!Z23</f>
        <v>0</v>
      </c>
      <c r="AA32" s="82" t="str">
        <f>IF(OR(試験情報記入表!I23="実施する",試験情報記入表!S23="実施する",試験情報記入表!AA23="実施する"),"実施","")</f>
        <v/>
      </c>
      <c r="AB32" s="82" t="str">
        <f>IF(試験情報記入表!AB23="実施する","実施","")</f>
        <v/>
      </c>
      <c r="AC32" s="82" t="str">
        <f>IF(試験情報記入表!AC23="一般照明","一般",IF(試験情報記入表!AC23="非一般照明","非一般",""))</f>
        <v/>
      </c>
    </row>
    <row r="33" spans="1:31" ht="60" customHeight="1" x14ac:dyDescent="0.15">
      <c r="A33" s="82">
        <v>15</v>
      </c>
      <c r="B33" s="85">
        <f>試験情報記入表!B24</f>
        <v>0</v>
      </c>
      <c r="C33" s="82">
        <f>試験情報記入表!C24</f>
        <v>0</v>
      </c>
      <c r="D33" s="82">
        <f>試験情報記入表!D24</f>
        <v>0</v>
      </c>
      <c r="E33" s="88">
        <f>試験情報記入表!E24</f>
        <v>0</v>
      </c>
      <c r="F33" s="82">
        <f>試験情報記入表!F24</f>
        <v>0</v>
      </c>
      <c r="G33" s="82" t="str">
        <f>IF(試験情報記入表!G24="発光面が下向き","下",IF(試験情報記入表!G24="発光面が上向き","上",""))</f>
        <v/>
      </c>
      <c r="H33" s="82" t="str">
        <f>IF(試験情報記入表!H24="実施する","実施","")</f>
        <v/>
      </c>
      <c r="I33" s="82" t="str">
        <f>IF(試験情報記入表!I24="実施する","実施","")</f>
        <v/>
      </c>
      <c r="J33" s="82" t="str">
        <f>IF(試験情報記入表!J24="実施する","実施","")</f>
        <v/>
      </c>
      <c r="K33" s="82" t="str">
        <f>IF(試験情報記入表!K24="実施する","実施","")</f>
        <v/>
      </c>
      <c r="L33" s="82">
        <f>試験情報記入表!L24</f>
        <v>0</v>
      </c>
      <c r="M33" s="82" t="str">
        <f>IF(試験情報記入表!M24="実施する","実施","")</f>
        <v/>
      </c>
      <c r="N33" s="82">
        <f>試験情報記入表!N24</f>
        <v>0</v>
      </c>
      <c r="O33" s="82" t="str">
        <f>IF(試験情報記入表!O24="実施する","実施","")</f>
        <v/>
      </c>
      <c r="P33" s="82" t="str">
        <f>IF(試験情報記入表!P24="実施する","実施","")</f>
        <v/>
      </c>
      <c r="Q33" s="82">
        <f>試験情報記入表!Q24</f>
        <v>0</v>
      </c>
      <c r="R33" s="82" t="str">
        <f>IF(試験情報記入表!R24="実施する","実施","")</f>
        <v/>
      </c>
      <c r="S33" s="82" t="str">
        <f>IF(試験情報記入表!S24="実施する","実施","")</f>
        <v/>
      </c>
      <c r="T33" s="82" t="str">
        <f>IF(試験情報記入表!T24="実施する","実施","")</f>
        <v/>
      </c>
      <c r="U33" s="82">
        <f>試験情報記入表!U24</f>
        <v>0</v>
      </c>
      <c r="V33" s="82" t="str">
        <f>IF(試験情報記入表!V24="実施する","実施","")</f>
        <v/>
      </c>
      <c r="W33" s="82" t="str">
        <f>IF(試験情報記入表!W24="実施する","実施","")</f>
        <v/>
      </c>
      <c r="X33" s="82" t="str">
        <f>IF(試験情報記入表!X24="実施する","実施","")</f>
        <v/>
      </c>
      <c r="Y33" s="82">
        <f>試験情報記入表!Y24</f>
        <v>0</v>
      </c>
      <c r="Z33" s="82">
        <f>試験情報記入表!Z24</f>
        <v>0</v>
      </c>
      <c r="AA33" s="82" t="str">
        <f>IF(OR(試験情報記入表!I24="実施する",試験情報記入表!S24="実施する",試験情報記入表!AA24="実施する"),"実施","")</f>
        <v/>
      </c>
      <c r="AB33" s="82" t="str">
        <f>IF(試験情報記入表!AB24="実施する","実施","")</f>
        <v/>
      </c>
      <c r="AC33" s="82" t="str">
        <f>IF(試験情報記入表!AC24="一般照明","一般",IF(試験情報記入表!AC24="非一般照明","非一般",""))</f>
        <v/>
      </c>
    </row>
    <row r="34" spans="1:31" ht="8.25" customHeight="1" x14ac:dyDescent="0.15"/>
    <row r="35" spans="1:31" ht="8.25" customHeight="1" x14ac:dyDescent="0.15">
      <c r="AE35" s="34"/>
    </row>
    <row r="36" spans="1:31" ht="25.5" customHeight="1" x14ac:dyDescent="0.15">
      <c r="A36" s="40"/>
      <c r="B36" s="53"/>
      <c r="C36" s="53"/>
      <c r="D36" s="53"/>
      <c r="E36" s="53"/>
      <c r="F36" s="53"/>
      <c r="G36" s="53"/>
      <c r="H36" s="53"/>
      <c r="I36" s="53"/>
      <c r="J36" s="53"/>
      <c r="K36" s="53"/>
      <c r="L36" s="53"/>
      <c r="M36" s="53"/>
      <c r="N36" s="53"/>
      <c r="O36" s="53"/>
      <c r="P36" s="53"/>
      <c r="Q36" s="53"/>
      <c r="R36" s="158" t="str">
        <f>Q2</f>
        <v xml:space="preserve"> 依物光            号</v>
      </c>
      <c r="S36" s="158"/>
      <c r="T36" s="158"/>
      <c r="U36" s="158"/>
      <c r="V36" s="158"/>
      <c r="W36" s="158"/>
      <c r="X36" s="158"/>
      <c r="Y36" s="158"/>
      <c r="Z36" s="158"/>
      <c r="AA36" s="158" t="s">
        <v>170</v>
      </c>
      <c r="AB36" s="158"/>
      <c r="AC36" s="158"/>
    </row>
    <row r="37" spans="1:31" s="34" customFormat="1" ht="23.25" customHeight="1" x14ac:dyDescent="0.15">
      <c r="A37" s="186" t="s">
        <v>174</v>
      </c>
      <c r="B37" s="160" t="s">
        <v>139</v>
      </c>
      <c r="C37" s="154" t="s">
        <v>38</v>
      </c>
      <c r="D37" s="155"/>
      <c r="E37" s="155"/>
      <c r="F37" s="156"/>
      <c r="G37" s="150" t="s">
        <v>172</v>
      </c>
      <c r="H37" s="150" t="s">
        <v>173</v>
      </c>
      <c r="I37" s="154" t="s">
        <v>142</v>
      </c>
      <c r="J37" s="155"/>
      <c r="K37" s="155"/>
      <c r="L37" s="155"/>
      <c r="M37" s="155"/>
      <c r="N37" s="156"/>
      <c r="O37" s="154" t="s">
        <v>140</v>
      </c>
      <c r="P37" s="155"/>
      <c r="Q37" s="156"/>
      <c r="R37" s="165" t="s">
        <v>144</v>
      </c>
      <c r="S37" s="166"/>
      <c r="T37" s="161" t="s">
        <v>146</v>
      </c>
      <c r="U37" s="162"/>
      <c r="V37" s="150" t="s">
        <v>150</v>
      </c>
      <c r="W37" s="154" t="s">
        <v>147</v>
      </c>
      <c r="X37" s="155"/>
      <c r="Y37" s="155"/>
      <c r="Z37" s="155"/>
      <c r="AA37" s="156"/>
      <c r="AB37" s="150" t="s">
        <v>165</v>
      </c>
      <c r="AC37" s="157"/>
      <c r="AD37"/>
      <c r="AE37"/>
    </row>
    <row r="38" spans="1:31" s="34" customFormat="1" ht="44.25" customHeight="1" x14ac:dyDescent="0.15">
      <c r="A38" s="186"/>
      <c r="B38" s="177"/>
      <c r="C38" s="150" t="s">
        <v>93</v>
      </c>
      <c r="D38" s="150" t="s">
        <v>92</v>
      </c>
      <c r="E38" s="167" t="s">
        <v>42</v>
      </c>
      <c r="F38" s="167" t="s">
        <v>151</v>
      </c>
      <c r="G38" s="152"/>
      <c r="H38" s="152"/>
      <c r="I38" s="150" t="s">
        <v>152</v>
      </c>
      <c r="J38" s="167" t="s">
        <v>141</v>
      </c>
      <c r="K38" s="161" t="s">
        <v>239</v>
      </c>
      <c r="L38" s="160"/>
      <c r="M38" s="161" t="s">
        <v>240</v>
      </c>
      <c r="N38" s="160"/>
      <c r="O38" s="167" t="s">
        <v>143</v>
      </c>
      <c r="P38" s="159" t="s">
        <v>141</v>
      </c>
      <c r="Q38" s="160"/>
      <c r="R38" s="150" t="s">
        <v>145</v>
      </c>
      <c r="S38" s="150" t="s">
        <v>153</v>
      </c>
      <c r="T38" s="163"/>
      <c r="U38" s="164"/>
      <c r="V38" s="152"/>
      <c r="W38" s="154" t="s">
        <v>148</v>
      </c>
      <c r="X38" s="155"/>
      <c r="Y38" s="155"/>
      <c r="Z38" s="156"/>
      <c r="AA38" s="47" t="s">
        <v>158</v>
      </c>
      <c r="AB38" s="48"/>
      <c r="AC38" s="150" t="s">
        <v>166</v>
      </c>
      <c r="AD38"/>
      <c r="AE38"/>
    </row>
    <row r="39" spans="1:31" s="34" customFormat="1" ht="30.75" customHeight="1" x14ac:dyDescent="0.15">
      <c r="A39" s="186"/>
      <c r="B39" s="178"/>
      <c r="C39" s="153"/>
      <c r="D39" s="153"/>
      <c r="E39" s="151"/>
      <c r="F39" s="151"/>
      <c r="G39" s="153"/>
      <c r="H39" s="153"/>
      <c r="I39" s="153"/>
      <c r="J39" s="151"/>
      <c r="K39" s="49"/>
      <c r="L39" s="47" t="s">
        <v>159</v>
      </c>
      <c r="M39" s="49"/>
      <c r="N39" s="47" t="s">
        <v>241</v>
      </c>
      <c r="O39" s="151"/>
      <c r="P39" s="50"/>
      <c r="Q39" s="51" t="s">
        <v>48</v>
      </c>
      <c r="R39" s="153"/>
      <c r="S39" s="153"/>
      <c r="T39" s="49"/>
      <c r="U39" s="47" t="s">
        <v>149</v>
      </c>
      <c r="V39" s="153"/>
      <c r="W39" s="47" t="s">
        <v>154</v>
      </c>
      <c r="X39" s="47" t="s">
        <v>155</v>
      </c>
      <c r="Y39" s="47" t="s">
        <v>160</v>
      </c>
      <c r="Z39" s="47" t="s">
        <v>156</v>
      </c>
      <c r="AA39" s="47" t="s">
        <v>157</v>
      </c>
      <c r="AB39" s="52"/>
      <c r="AC39" s="151"/>
      <c r="AD39"/>
      <c r="AE39"/>
    </row>
    <row r="40" spans="1:31" ht="60" customHeight="1" x14ac:dyDescent="0.15">
      <c r="A40" s="82">
        <v>16</v>
      </c>
      <c r="B40" s="85">
        <f>試験情報記入表!B25</f>
        <v>0</v>
      </c>
      <c r="C40" s="82">
        <f>試験情報記入表!C25</f>
        <v>0</v>
      </c>
      <c r="D40" s="82">
        <f>試験情報記入表!D25</f>
        <v>0</v>
      </c>
      <c r="E40" s="88">
        <f>試験情報記入表!E25</f>
        <v>0</v>
      </c>
      <c r="F40" s="82">
        <f>試験情報記入表!F25</f>
        <v>0</v>
      </c>
      <c r="G40" s="82" t="str">
        <f>IF(試験情報記入表!G25="発光面が下向き","下",IF(試験情報記入表!G25="発光面が上向き","上",""))</f>
        <v/>
      </c>
      <c r="H40" s="82" t="str">
        <f>IF(試験情報記入表!H25="実施する","実施","")</f>
        <v/>
      </c>
      <c r="I40" s="82" t="str">
        <f>IF(試験情報記入表!I25="実施する","実施","")</f>
        <v/>
      </c>
      <c r="J40" s="82" t="str">
        <f>IF(試験情報記入表!J25="実施する","実施","")</f>
        <v/>
      </c>
      <c r="K40" s="82" t="str">
        <f>IF(試験情報記入表!K25="実施する","実施","")</f>
        <v/>
      </c>
      <c r="L40" s="82">
        <f>試験情報記入表!L25</f>
        <v>0</v>
      </c>
      <c r="M40" s="84" t="str">
        <f>IF(試験情報記入表!M25="実施する","実施","")</f>
        <v/>
      </c>
      <c r="N40" s="84">
        <f>試験情報記入表!N25</f>
        <v>0</v>
      </c>
      <c r="O40" s="82" t="str">
        <f>IF(試験情報記入表!O25="実施する","実施","")</f>
        <v/>
      </c>
      <c r="P40" s="82" t="str">
        <f>IF(試験情報記入表!P25="実施する","実施","")</f>
        <v/>
      </c>
      <c r="Q40" s="82">
        <f>試験情報記入表!Q25</f>
        <v>0</v>
      </c>
      <c r="R40" s="82" t="str">
        <f>IF(試験情報記入表!R25="実施する","実施","")</f>
        <v/>
      </c>
      <c r="S40" s="82" t="str">
        <f>IF(試験情報記入表!S25="実施する","実施","")</f>
        <v/>
      </c>
      <c r="T40" s="82" t="str">
        <f>IF(試験情報記入表!T25="実施する","実施","")</f>
        <v/>
      </c>
      <c r="U40" s="82">
        <f>試験情報記入表!U25</f>
        <v>0</v>
      </c>
      <c r="V40" s="82" t="str">
        <f>IF(試験情報記入表!V25="実施する","実施","")</f>
        <v/>
      </c>
      <c r="W40" s="82" t="str">
        <f>IF(試験情報記入表!W25="実施する","実施","")</f>
        <v/>
      </c>
      <c r="X40" s="82" t="str">
        <f>IF(試験情報記入表!X25="実施する","実施","")</f>
        <v/>
      </c>
      <c r="Y40" s="82">
        <f>試験情報記入表!Y25</f>
        <v>0</v>
      </c>
      <c r="Z40" s="82">
        <f>試験情報記入表!Z25</f>
        <v>0</v>
      </c>
      <c r="AA40" s="82" t="str">
        <f>IF(OR(試験情報記入表!I25="実施する",試験情報記入表!S25="実施する",試験情報記入表!AA25="実施する"),"実施","")</f>
        <v/>
      </c>
      <c r="AB40" s="82" t="str">
        <f>IF(試験情報記入表!AB25="実施する","実施","")</f>
        <v/>
      </c>
      <c r="AC40" s="82" t="str">
        <f>IF(試験情報記入表!AC25="一般照明","一般",IF(試験情報記入表!AC25="非一般照明","非一般",""))</f>
        <v/>
      </c>
      <c r="AE40" s="86"/>
    </row>
    <row r="41" spans="1:31" ht="60" customHeight="1" x14ac:dyDescent="0.15">
      <c r="A41" s="82">
        <v>17</v>
      </c>
      <c r="B41" s="85">
        <f>試験情報記入表!B26</f>
        <v>0</v>
      </c>
      <c r="C41" s="82">
        <f>試験情報記入表!C26</f>
        <v>0</v>
      </c>
      <c r="D41" s="82">
        <f>試験情報記入表!D26</f>
        <v>0</v>
      </c>
      <c r="E41" s="88">
        <f>試験情報記入表!E26</f>
        <v>0</v>
      </c>
      <c r="F41" s="82">
        <f>試験情報記入表!F26</f>
        <v>0</v>
      </c>
      <c r="G41" s="82" t="str">
        <f>IF(試験情報記入表!G26="発光面が下向き","下",IF(試験情報記入表!G26="発光面が上向き","上",""))</f>
        <v/>
      </c>
      <c r="H41" s="82" t="str">
        <f>IF(試験情報記入表!H26="実施する","実施","")</f>
        <v/>
      </c>
      <c r="I41" s="82" t="str">
        <f>IF(試験情報記入表!I26="実施する","実施","")</f>
        <v/>
      </c>
      <c r="J41" s="82" t="str">
        <f>IF(試験情報記入表!J26="実施する","実施","")</f>
        <v/>
      </c>
      <c r="K41" s="82" t="str">
        <f>IF(試験情報記入表!K26="実施する","実施","")</f>
        <v/>
      </c>
      <c r="L41" s="82">
        <f>試験情報記入表!L26</f>
        <v>0</v>
      </c>
      <c r="M41" s="84" t="str">
        <f>IF(試験情報記入表!M26="実施する","実施","")</f>
        <v/>
      </c>
      <c r="N41" s="84">
        <f>試験情報記入表!N26</f>
        <v>0</v>
      </c>
      <c r="O41" s="82" t="str">
        <f>IF(試験情報記入表!O26="実施する","実施","")</f>
        <v/>
      </c>
      <c r="P41" s="82" t="str">
        <f>IF(試験情報記入表!P26="実施する","実施","")</f>
        <v/>
      </c>
      <c r="Q41" s="82">
        <f>試験情報記入表!Q26</f>
        <v>0</v>
      </c>
      <c r="R41" s="82" t="str">
        <f>IF(試験情報記入表!R26="実施する","実施","")</f>
        <v/>
      </c>
      <c r="S41" s="82" t="str">
        <f>IF(試験情報記入表!S26="実施する","実施","")</f>
        <v/>
      </c>
      <c r="T41" s="82" t="str">
        <f>IF(試験情報記入表!T26="実施する","実施","")</f>
        <v/>
      </c>
      <c r="U41" s="82">
        <f>試験情報記入表!U26</f>
        <v>0</v>
      </c>
      <c r="V41" s="82" t="str">
        <f>IF(試験情報記入表!V26="実施する","実施","")</f>
        <v/>
      </c>
      <c r="W41" s="82" t="str">
        <f>IF(試験情報記入表!W26="実施する","実施","")</f>
        <v/>
      </c>
      <c r="X41" s="82" t="str">
        <f>IF(試験情報記入表!X26="実施する","実施","")</f>
        <v/>
      </c>
      <c r="Y41" s="82">
        <f>試験情報記入表!Y26</f>
        <v>0</v>
      </c>
      <c r="Z41" s="82">
        <f>試験情報記入表!Z26</f>
        <v>0</v>
      </c>
      <c r="AA41" s="82" t="str">
        <f>IF(OR(試験情報記入表!I26="実施する",試験情報記入表!S26="実施する",試験情報記入表!AA26="実施する"),"実施","")</f>
        <v/>
      </c>
      <c r="AB41" s="82" t="str">
        <f>IF(試験情報記入表!AB26="実施する","実施","")</f>
        <v/>
      </c>
      <c r="AC41" s="82" t="str">
        <f>IF(試験情報記入表!AC26="一般照明","一般",IF(試験情報記入表!AC26="非一般照明","非一般",""))</f>
        <v/>
      </c>
      <c r="AE41" s="86"/>
    </row>
    <row r="42" spans="1:31" ht="60" customHeight="1" x14ac:dyDescent="0.15">
      <c r="A42" s="82">
        <v>18</v>
      </c>
      <c r="B42" s="85">
        <f>試験情報記入表!B27</f>
        <v>0</v>
      </c>
      <c r="C42" s="82">
        <f>試験情報記入表!C27</f>
        <v>0</v>
      </c>
      <c r="D42" s="82">
        <f>試験情報記入表!D27</f>
        <v>0</v>
      </c>
      <c r="E42" s="88">
        <f>試験情報記入表!E27</f>
        <v>0</v>
      </c>
      <c r="F42" s="82">
        <f>試験情報記入表!F27</f>
        <v>0</v>
      </c>
      <c r="G42" s="82" t="str">
        <f>IF(試験情報記入表!G27="発光面が下向き","下",IF(試験情報記入表!G27="発光面が上向き","上",""))</f>
        <v/>
      </c>
      <c r="H42" s="82" t="str">
        <f>IF(試験情報記入表!H27="実施する","実施","")</f>
        <v/>
      </c>
      <c r="I42" s="82" t="str">
        <f>IF(試験情報記入表!I27="実施する","実施","")</f>
        <v/>
      </c>
      <c r="J42" s="82" t="str">
        <f>IF(試験情報記入表!J27="実施する","実施","")</f>
        <v/>
      </c>
      <c r="K42" s="82" t="str">
        <f>IF(試験情報記入表!K27="実施する","実施","")</f>
        <v/>
      </c>
      <c r="L42" s="82">
        <f>試験情報記入表!L27</f>
        <v>0</v>
      </c>
      <c r="M42" s="84" t="str">
        <f>IF(試験情報記入表!M27="実施する","実施","")</f>
        <v/>
      </c>
      <c r="N42" s="84">
        <f>試験情報記入表!N27</f>
        <v>0</v>
      </c>
      <c r="O42" s="82" t="str">
        <f>IF(試験情報記入表!O27="実施する","実施","")</f>
        <v/>
      </c>
      <c r="P42" s="82" t="str">
        <f>IF(試験情報記入表!P27="実施する","実施","")</f>
        <v/>
      </c>
      <c r="Q42" s="82">
        <f>試験情報記入表!Q27</f>
        <v>0</v>
      </c>
      <c r="R42" s="82" t="str">
        <f>IF(試験情報記入表!R27="実施する","実施","")</f>
        <v/>
      </c>
      <c r="S42" s="82" t="str">
        <f>IF(試験情報記入表!S27="実施する","実施","")</f>
        <v/>
      </c>
      <c r="T42" s="82" t="str">
        <f>IF(試験情報記入表!T27="実施する","実施","")</f>
        <v/>
      </c>
      <c r="U42" s="82">
        <f>試験情報記入表!U27</f>
        <v>0</v>
      </c>
      <c r="V42" s="82" t="str">
        <f>IF(試験情報記入表!V27="実施する","実施","")</f>
        <v/>
      </c>
      <c r="W42" s="82" t="str">
        <f>IF(試験情報記入表!W27="実施する","実施","")</f>
        <v/>
      </c>
      <c r="X42" s="82" t="str">
        <f>IF(試験情報記入表!X27="実施する","実施","")</f>
        <v/>
      </c>
      <c r="Y42" s="82">
        <f>試験情報記入表!Y27</f>
        <v>0</v>
      </c>
      <c r="Z42" s="82">
        <f>試験情報記入表!Z27</f>
        <v>0</v>
      </c>
      <c r="AA42" s="82" t="str">
        <f>IF(OR(試験情報記入表!I27="実施する",試験情報記入表!S27="実施する",試験情報記入表!AA27="実施する"),"実施","")</f>
        <v/>
      </c>
      <c r="AB42" s="82" t="str">
        <f>IF(試験情報記入表!AB27="実施する","実施","")</f>
        <v/>
      </c>
      <c r="AC42" s="82" t="str">
        <f>IF(試験情報記入表!AC27="一般照明","一般",IF(試験情報記入表!AC27="非一般照明","非一般",""))</f>
        <v/>
      </c>
      <c r="AE42" s="86"/>
    </row>
    <row r="43" spans="1:31" ht="60" customHeight="1" x14ac:dyDescent="0.15">
      <c r="A43" s="82">
        <v>19</v>
      </c>
      <c r="B43" s="87">
        <f>試験情報記入表!B28</f>
        <v>0</v>
      </c>
      <c r="C43" s="82">
        <f>試験情報記入表!C28</f>
        <v>0</v>
      </c>
      <c r="D43" s="82">
        <f>試験情報記入表!D28</f>
        <v>0</v>
      </c>
      <c r="E43" s="88">
        <f>試験情報記入表!E28</f>
        <v>0</v>
      </c>
      <c r="F43" s="82">
        <f>試験情報記入表!F28</f>
        <v>0</v>
      </c>
      <c r="G43" s="82" t="str">
        <f>IF(試験情報記入表!G28="発光面が下向き","下",IF(試験情報記入表!G28="発光面が上向き","上",""))</f>
        <v/>
      </c>
      <c r="H43" s="82" t="str">
        <f>IF(試験情報記入表!H28="実施する","実施","")</f>
        <v/>
      </c>
      <c r="I43" s="82" t="str">
        <f>IF(試験情報記入表!I28="実施する","実施","")</f>
        <v/>
      </c>
      <c r="J43" s="82" t="str">
        <f>IF(試験情報記入表!J28="実施する","実施","")</f>
        <v/>
      </c>
      <c r="K43" s="82" t="str">
        <f>IF(試験情報記入表!K28="実施する","実施","")</f>
        <v/>
      </c>
      <c r="L43" s="82">
        <f>試験情報記入表!L28</f>
        <v>0</v>
      </c>
      <c r="M43" s="84" t="str">
        <f>IF(試験情報記入表!M28="実施する","実施","")</f>
        <v/>
      </c>
      <c r="N43" s="84">
        <f>試験情報記入表!N28</f>
        <v>0</v>
      </c>
      <c r="O43" s="82" t="str">
        <f>IF(試験情報記入表!O28="実施する","実施","")</f>
        <v/>
      </c>
      <c r="P43" s="82" t="str">
        <f>IF(試験情報記入表!P28="実施する","実施","")</f>
        <v/>
      </c>
      <c r="Q43" s="82">
        <f>試験情報記入表!Q28</f>
        <v>0</v>
      </c>
      <c r="R43" s="82" t="str">
        <f>IF(試験情報記入表!R28="実施する","実施","")</f>
        <v/>
      </c>
      <c r="S43" s="82" t="str">
        <f>IF(試験情報記入表!S28="実施する","実施","")</f>
        <v/>
      </c>
      <c r="T43" s="82" t="str">
        <f>IF(試験情報記入表!T28="実施する","実施","")</f>
        <v/>
      </c>
      <c r="U43" s="82">
        <f>試験情報記入表!U28</f>
        <v>0</v>
      </c>
      <c r="V43" s="82" t="str">
        <f>IF(試験情報記入表!V28="実施する","実施","")</f>
        <v/>
      </c>
      <c r="W43" s="82" t="str">
        <f>IF(試験情報記入表!W28="実施する","実施","")</f>
        <v/>
      </c>
      <c r="X43" s="82" t="str">
        <f>IF(試験情報記入表!X28="実施する","実施","")</f>
        <v/>
      </c>
      <c r="Y43" s="82">
        <f>試験情報記入表!Y28</f>
        <v>0</v>
      </c>
      <c r="Z43" s="82">
        <f>試験情報記入表!Z28</f>
        <v>0</v>
      </c>
      <c r="AA43" s="82" t="str">
        <f>IF(OR(試験情報記入表!I28="実施する",試験情報記入表!S28="実施する",試験情報記入表!AA28="実施する"),"実施","")</f>
        <v/>
      </c>
      <c r="AB43" s="82" t="str">
        <f>IF(試験情報記入表!AB28="実施する","実施","")</f>
        <v/>
      </c>
      <c r="AC43" s="82" t="str">
        <f>IF(試験情報記入表!AC28="一般照明","一般",IF(試験情報記入表!AC28="非一般照明","非一般",""))</f>
        <v/>
      </c>
      <c r="AE43" s="86"/>
    </row>
    <row r="44" spans="1:31" ht="60" customHeight="1" x14ac:dyDescent="0.15">
      <c r="A44" s="82">
        <v>20</v>
      </c>
      <c r="B44" s="87">
        <f>試験情報記入表!B29</f>
        <v>0</v>
      </c>
      <c r="C44" s="82">
        <f>試験情報記入表!C29</f>
        <v>0</v>
      </c>
      <c r="D44" s="82">
        <f>試験情報記入表!D29</f>
        <v>0</v>
      </c>
      <c r="E44" s="88">
        <f>試験情報記入表!E29</f>
        <v>0</v>
      </c>
      <c r="F44" s="82">
        <f>試験情報記入表!F29</f>
        <v>0</v>
      </c>
      <c r="G44" s="82" t="str">
        <f>IF(試験情報記入表!G29="発光面が下向き","下",IF(試験情報記入表!G29="発光面が上向き","上",""))</f>
        <v/>
      </c>
      <c r="H44" s="82" t="str">
        <f>IF(試験情報記入表!H29="実施する","実施","")</f>
        <v/>
      </c>
      <c r="I44" s="82" t="str">
        <f>IF(試験情報記入表!I29="実施する","実施","")</f>
        <v/>
      </c>
      <c r="J44" s="82" t="str">
        <f>IF(試験情報記入表!J29="実施する","実施","")</f>
        <v/>
      </c>
      <c r="K44" s="82" t="str">
        <f>IF(試験情報記入表!K29="実施する","実施","")</f>
        <v/>
      </c>
      <c r="L44" s="82">
        <f>試験情報記入表!L29</f>
        <v>0</v>
      </c>
      <c r="M44" s="84" t="str">
        <f>IF(試験情報記入表!M29="実施する","実施","")</f>
        <v/>
      </c>
      <c r="N44" s="84">
        <f>試験情報記入表!N29</f>
        <v>0</v>
      </c>
      <c r="O44" s="82" t="str">
        <f>IF(試験情報記入表!O29="実施する","実施","")</f>
        <v/>
      </c>
      <c r="P44" s="82" t="str">
        <f>IF(試験情報記入表!P29="実施する","実施","")</f>
        <v/>
      </c>
      <c r="Q44" s="82">
        <f>試験情報記入表!Q29</f>
        <v>0</v>
      </c>
      <c r="R44" s="82" t="str">
        <f>IF(試験情報記入表!R29="実施する","実施","")</f>
        <v/>
      </c>
      <c r="S44" s="82" t="str">
        <f>IF(試験情報記入表!S29="実施する","実施","")</f>
        <v/>
      </c>
      <c r="T44" s="82" t="str">
        <f>IF(試験情報記入表!T29="実施する","実施","")</f>
        <v/>
      </c>
      <c r="U44" s="82">
        <f>試験情報記入表!U29</f>
        <v>0</v>
      </c>
      <c r="V44" s="82" t="str">
        <f>IF(試験情報記入表!V29="実施する","実施","")</f>
        <v/>
      </c>
      <c r="W44" s="82" t="str">
        <f>IF(試験情報記入表!W29="実施する","実施","")</f>
        <v/>
      </c>
      <c r="X44" s="82" t="str">
        <f>IF(試験情報記入表!X29="実施する","実施","")</f>
        <v/>
      </c>
      <c r="Y44" s="82">
        <f>試験情報記入表!Y29</f>
        <v>0</v>
      </c>
      <c r="Z44" s="82">
        <f>試験情報記入表!Z29</f>
        <v>0</v>
      </c>
      <c r="AA44" s="82" t="str">
        <f>IF(OR(試験情報記入表!I29="実施する",試験情報記入表!S29="実施する",試験情報記入表!AA29="実施する"),"実施","")</f>
        <v/>
      </c>
      <c r="AB44" s="82" t="str">
        <f>IF(試験情報記入表!AB29="実施する","実施","")</f>
        <v/>
      </c>
      <c r="AC44" s="82" t="str">
        <f>IF(試験情報記入表!AC29="一般照明","一般",IF(試験情報記入表!AC29="非一般照明","非一般",""))</f>
        <v/>
      </c>
      <c r="AE44" s="86"/>
    </row>
    <row r="45" spans="1:31" ht="60" customHeight="1" x14ac:dyDescent="0.15">
      <c r="A45" s="82">
        <v>21</v>
      </c>
      <c r="B45" s="87">
        <f>試験情報記入表!B30</f>
        <v>0</v>
      </c>
      <c r="C45" s="82">
        <f>試験情報記入表!C30</f>
        <v>0</v>
      </c>
      <c r="D45" s="82">
        <f>試験情報記入表!D30</f>
        <v>0</v>
      </c>
      <c r="E45" s="88">
        <f>試験情報記入表!E30</f>
        <v>0</v>
      </c>
      <c r="F45" s="82">
        <f>試験情報記入表!F30</f>
        <v>0</v>
      </c>
      <c r="G45" s="82" t="str">
        <f>IF(試験情報記入表!G30="発光面が下向き","下",IF(試験情報記入表!G30="発光面が上向き","上",""))</f>
        <v/>
      </c>
      <c r="H45" s="82" t="str">
        <f>IF(試験情報記入表!H30="実施する","実施","")</f>
        <v/>
      </c>
      <c r="I45" s="82" t="str">
        <f>IF(試験情報記入表!I30="実施する","実施","")</f>
        <v/>
      </c>
      <c r="J45" s="82" t="str">
        <f>IF(試験情報記入表!J30="実施する","実施","")</f>
        <v/>
      </c>
      <c r="K45" s="82" t="str">
        <f>IF(試験情報記入表!K30="実施する","実施","")</f>
        <v/>
      </c>
      <c r="L45" s="82">
        <f>試験情報記入表!L30</f>
        <v>0</v>
      </c>
      <c r="M45" s="84" t="str">
        <f>IF(試験情報記入表!M30="実施する","実施","")</f>
        <v/>
      </c>
      <c r="N45" s="84">
        <f>試験情報記入表!N30</f>
        <v>0</v>
      </c>
      <c r="O45" s="82" t="str">
        <f>IF(試験情報記入表!O30="実施する","実施","")</f>
        <v/>
      </c>
      <c r="P45" s="82" t="str">
        <f>IF(試験情報記入表!P30="実施する","実施","")</f>
        <v/>
      </c>
      <c r="Q45" s="82">
        <f>試験情報記入表!Q30</f>
        <v>0</v>
      </c>
      <c r="R45" s="82" t="str">
        <f>IF(試験情報記入表!R30="実施する","実施","")</f>
        <v/>
      </c>
      <c r="S45" s="82" t="str">
        <f>IF(試験情報記入表!S30="実施する","実施","")</f>
        <v/>
      </c>
      <c r="T45" s="82" t="str">
        <f>IF(試験情報記入表!T30="実施する","実施","")</f>
        <v/>
      </c>
      <c r="U45" s="82">
        <f>試験情報記入表!U30</f>
        <v>0</v>
      </c>
      <c r="V45" s="82" t="str">
        <f>IF(試験情報記入表!V30="実施する","実施","")</f>
        <v/>
      </c>
      <c r="W45" s="82" t="str">
        <f>IF(試験情報記入表!W30="実施する","実施","")</f>
        <v/>
      </c>
      <c r="X45" s="82" t="str">
        <f>IF(試験情報記入表!X30="実施する","実施","")</f>
        <v/>
      </c>
      <c r="Y45" s="82">
        <f>試験情報記入表!Y30</f>
        <v>0</v>
      </c>
      <c r="Z45" s="82">
        <f>試験情報記入表!Z30</f>
        <v>0</v>
      </c>
      <c r="AA45" s="82" t="str">
        <f>IF(OR(試験情報記入表!I30="実施する",試験情報記入表!S30="実施する",試験情報記入表!AA30="実施する"),"実施","")</f>
        <v/>
      </c>
      <c r="AB45" s="82" t="str">
        <f>IF(試験情報記入表!AB30="実施する","実施","")</f>
        <v/>
      </c>
      <c r="AC45" s="82" t="str">
        <f>IF(試験情報記入表!AC30="一般照明","一般",IF(試験情報記入表!AC30="非一般照明","非一般",""))</f>
        <v/>
      </c>
      <c r="AE45" s="86"/>
    </row>
    <row r="46" spans="1:31" ht="60" customHeight="1" x14ac:dyDescent="0.15">
      <c r="A46" s="82">
        <v>22</v>
      </c>
      <c r="B46" s="87">
        <f>試験情報記入表!B31</f>
        <v>0</v>
      </c>
      <c r="C46" s="82">
        <f>試験情報記入表!C31</f>
        <v>0</v>
      </c>
      <c r="D46" s="82">
        <f>試験情報記入表!D31</f>
        <v>0</v>
      </c>
      <c r="E46" s="88">
        <f>試験情報記入表!E31</f>
        <v>0</v>
      </c>
      <c r="F46" s="82">
        <f>試験情報記入表!F31</f>
        <v>0</v>
      </c>
      <c r="G46" s="82" t="str">
        <f>IF(試験情報記入表!G31="発光面が下向き","下",IF(試験情報記入表!G31="発光面が上向き","上",""))</f>
        <v/>
      </c>
      <c r="H46" s="82" t="str">
        <f>IF(試験情報記入表!H31="実施する","実施","")</f>
        <v/>
      </c>
      <c r="I46" s="82" t="str">
        <f>IF(試験情報記入表!I31="実施する","実施","")</f>
        <v/>
      </c>
      <c r="J46" s="82" t="str">
        <f>IF(試験情報記入表!J31="実施する","実施","")</f>
        <v/>
      </c>
      <c r="K46" s="82" t="str">
        <f>IF(試験情報記入表!K31="実施する","実施","")</f>
        <v/>
      </c>
      <c r="L46" s="82">
        <f>試験情報記入表!L31</f>
        <v>0</v>
      </c>
      <c r="M46" s="84" t="str">
        <f>IF(試験情報記入表!M31="実施する","実施","")</f>
        <v/>
      </c>
      <c r="N46" s="84">
        <f>試験情報記入表!N31</f>
        <v>0</v>
      </c>
      <c r="O46" s="82" t="str">
        <f>IF(試験情報記入表!O31="実施する","実施","")</f>
        <v/>
      </c>
      <c r="P46" s="82" t="str">
        <f>IF(試験情報記入表!P31="実施する","実施","")</f>
        <v/>
      </c>
      <c r="Q46" s="82">
        <f>試験情報記入表!Q31</f>
        <v>0</v>
      </c>
      <c r="R46" s="82" t="str">
        <f>IF(試験情報記入表!R31="実施する","実施","")</f>
        <v/>
      </c>
      <c r="S46" s="82" t="str">
        <f>IF(試験情報記入表!S31="実施する","実施","")</f>
        <v/>
      </c>
      <c r="T46" s="82" t="str">
        <f>IF(試験情報記入表!T31="実施する","実施","")</f>
        <v/>
      </c>
      <c r="U46" s="82">
        <f>試験情報記入表!U31</f>
        <v>0</v>
      </c>
      <c r="V46" s="82" t="str">
        <f>IF(試験情報記入表!V31="実施する","実施","")</f>
        <v/>
      </c>
      <c r="W46" s="82" t="str">
        <f>IF(試験情報記入表!W31="実施する","実施","")</f>
        <v/>
      </c>
      <c r="X46" s="82" t="str">
        <f>IF(試験情報記入表!X31="実施する","実施","")</f>
        <v/>
      </c>
      <c r="Y46" s="82">
        <f>試験情報記入表!Y31</f>
        <v>0</v>
      </c>
      <c r="Z46" s="82">
        <f>試験情報記入表!Z31</f>
        <v>0</v>
      </c>
      <c r="AA46" s="82" t="str">
        <f>IF(OR(試験情報記入表!I31="実施する",試験情報記入表!S31="実施する",試験情報記入表!AA31="実施する"),"実施","")</f>
        <v/>
      </c>
      <c r="AB46" s="82" t="str">
        <f>IF(試験情報記入表!AB31="実施する","実施","")</f>
        <v/>
      </c>
      <c r="AC46" s="82" t="str">
        <f>IF(試験情報記入表!AC31="一般照明","一般",IF(試験情報記入表!AC31="非一般照明","非一般",""))</f>
        <v/>
      </c>
      <c r="AE46" s="86"/>
    </row>
    <row r="47" spans="1:31" ht="60" customHeight="1" x14ac:dyDescent="0.15">
      <c r="A47" s="82">
        <v>23</v>
      </c>
      <c r="B47" s="87">
        <f>試験情報記入表!B32</f>
        <v>0</v>
      </c>
      <c r="C47" s="82">
        <f>試験情報記入表!C32</f>
        <v>0</v>
      </c>
      <c r="D47" s="82">
        <f>試験情報記入表!D32</f>
        <v>0</v>
      </c>
      <c r="E47" s="88">
        <f>試験情報記入表!E32</f>
        <v>0</v>
      </c>
      <c r="F47" s="82">
        <f>試験情報記入表!F32</f>
        <v>0</v>
      </c>
      <c r="G47" s="82" t="str">
        <f>IF(試験情報記入表!G32="発光面が下向き","下",IF(試験情報記入表!G32="発光面が上向き","上",""))</f>
        <v/>
      </c>
      <c r="H47" s="82" t="str">
        <f>IF(試験情報記入表!H32="実施する","実施","")</f>
        <v/>
      </c>
      <c r="I47" s="82" t="str">
        <f>IF(試験情報記入表!I32="実施する","実施","")</f>
        <v/>
      </c>
      <c r="J47" s="82" t="str">
        <f>IF(試験情報記入表!J32="実施する","実施","")</f>
        <v/>
      </c>
      <c r="K47" s="82" t="str">
        <f>IF(試験情報記入表!K32="実施する","実施","")</f>
        <v/>
      </c>
      <c r="L47" s="82">
        <f>試験情報記入表!L32</f>
        <v>0</v>
      </c>
      <c r="M47" s="84" t="str">
        <f>IF(試験情報記入表!M32="実施する","実施","")</f>
        <v/>
      </c>
      <c r="N47" s="84">
        <f>試験情報記入表!N32</f>
        <v>0</v>
      </c>
      <c r="O47" s="82" t="str">
        <f>IF(試験情報記入表!O32="実施する","実施","")</f>
        <v/>
      </c>
      <c r="P47" s="82" t="str">
        <f>IF(試験情報記入表!P32="実施する","実施","")</f>
        <v/>
      </c>
      <c r="Q47" s="82">
        <f>試験情報記入表!Q32</f>
        <v>0</v>
      </c>
      <c r="R47" s="82" t="str">
        <f>IF(試験情報記入表!R32="実施する","実施","")</f>
        <v/>
      </c>
      <c r="S47" s="82" t="str">
        <f>IF(試験情報記入表!S32="実施する","実施","")</f>
        <v/>
      </c>
      <c r="T47" s="82" t="str">
        <f>IF(試験情報記入表!T32="実施する","実施","")</f>
        <v/>
      </c>
      <c r="U47" s="82">
        <f>試験情報記入表!U32</f>
        <v>0</v>
      </c>
      <c r="V47" s="82" t="str">
        <f>IF(試験情報記入表!V32="実施する","実施","")</f>
        <v/>
      </c>
      <c r="W47" s="82" t="str">
        <f>IF(試験情報記入表!W32="実施する","実施","")</f>
        <v/>
      </c>
      <c r="X47" s="82" t="str">
        <f>IF(試験情報記入表!X32="実施する","実施","")</f>
        <v/>
      </c>
      <c r="Y47" s="82">
        <f>試験情報記入表!Y32</f>
        <v>0</v>
      </c>
      <c r="Z47" s="82">
        <f>試験情報記入表!Z32</f>
        <v>0</v>
      </c>
      <c r="AA47" s="82" t="str">
        <f>IF(OR(試験情報記入表!I32="実施する",試験情報記入表!S32="実施する",試験情報記入表!AA32="実施する"),"実施","")</f>
        <v/>
      </c>
      <c r="AB47" s="82" t="str">
        <f>IF(試験情報記入表!AB32="実施する","実施","")</f>
        <v/>
      </c>
      <c r="AC47" s="82" t="str">
        <f>IF(試験情報記入表!AC32="一般照明","一般",IF(試験情報記入表!AC32="非一般照明","非一般",""))</f>
        <v/>
      </c>
      <c r="AE47" s="86"/>
    </row>
    <row r="48" spans="1:31" ht="60" customHeight="1" x14ac:dyDescent="0.15">
      <c r="A48" s="82">
        <v>24</v>
      </c>
      <c r="B48" s="87">
        <f>試験情報記入表!B33</f>
        <v>0</v>
      </c>
      <c r="C48" s="82">
        <f>試験情報記入表!C33</f>
        <v>0</v>
      </c>
      <c r="D48" s="82">
        <f>試験情報記入表!D33</f>
        <v>0</v>
      </c>
      <c r="E48" s="88">
        <f>試験情報記入表!E33</f>
        <v>0</v>
      </c>
      <c r="F48" s="82">
        <f>試験情報記入表!F33</f>
        <v>0</v>
      </c>
      <c r="G48" s="82" t="str">
        <f>IF(試験情報記入表!G33="発光面が下向き","下",IF(試験情報記入表!G33="発光面が上向き","上",""))</f>
        <v/>
      </c>
      <c r="H48" s="82" t="str">
        <f>IF(試験情報記入表!H33="実施する","実施","")</f>
        <v/>
      </c>
      <c r="I48" s="82" t="str">
        <f>IF(試験情報記入表!I33="実施する","実施","")</f>
        <v/>
      </c>
      <c r="J48" s="82" t="str">
        <f>IF(試験情報記入表!J33="実施する","実施","")</f>
        <v/>
      </c>
      <c r="K48" s="82" t="str">
        <f>IF(試験情報記入表!K33="実施する","実施","")</f>
        <v/>
      </c>
      <c r="L48" s="82">
        <f>試験情報記入表!L33</f>
        <v>0</v>
      </c>
      <c r="M48" s="84" t="str">
        <f>IF(試験情報記入表!M33="実施する","実施","")</f>
        <v/>
      </c>
      <c r="N48" s="84">
        <f>試験情報記入表!N33</f>
        <v>0</v>
      </c>
      <c r="O48" s="82" t="str">
        <f>IF(試験情報記入表!O33="実施する","実施","")</f>
        <v/>
      </c>
      <c r="P48" s="82" t="str">
        <f>IF(試験情報記入表!P33="実施する","実施","")</f>
        <v/>
      </c>
      <c r="Q48" s="82">
        <f>試験情報記入表!Q33</f>
        <v>0</v>
      </c>
      <c r="R48" s="82" t="str">
        <f>IF(試験情報記入表!R33="実施する","実施","")</f>
        <v/>
      </c>
      <c r="S48" s="82" t="str">
        <f>IF(試験情報記入表!S33="実施する","実施","")</f>
        <v/>
      </c>
      <c r="T48" s="82" t="str">
        <f>IF(試験情報記入表!T33="実施する","実施","")</f>
        <v/>
      </c>
      <c r="U48" s="82">
        <f>試験情報記入表!U33</f>
        <v>0</v>
      </c>
      <c r="V48" s="82" t="str">
        <f>IF(試験情報記入表!V33="実施する","実施","")</f>
        <v/>
      </c>
      <c r="W48" s="82" t="str">
        <f>IF(試験情報記入表!W33="実施する","実施","")</f>
        <v/>
      </c>
      <c r="X48" s="82" t="str">
        <f>IF(試験情報記入表!X33="実施する","実施","")</f>
        <v/>
      </c>
      <c r="Y48" s="82">
        <f>試験情報記入表!Y33</f>
        <v>0</v>
      </c>
      <c r="Z48" s="82">
        <f>試験情報記入表!Z33</f>
        <v>0</v>
      </c>
      <c r="AA48" s="82" t="str">
        <f>IF(OR(試験情報記入表!I33="実施する",試験情報記入表!S33="実施する",試験情報記入表!AA33="実施する"),"実施","")</f>
        <v/>
      </c>
      <c r="AB48" s="82" t="str">
        <f>IF(試験情報記入表!AB33="実施する","実施","")</f>
        <v/>
      </c>
      <c r="AC48" s="82" t="str">
        <f>IF(試験情報記入表!AC33="一般照明","一般",IF(試験情報記入表!AC33="非一般照明","非一般",""))</f>
        <v/>
      </c>
      <c r="AE48" s="86"/>
    </row>
    <row r="49" spans="1:31" ht="60" customHeight="1" x14ac:dyDescent="0.15">
      <c r="A49" s="82">
        <v>25</v>
      </c>
      <c r="B49" s="87">
        <f>試験情報記入表!B34</f>
        <v>0</v>
      </c>
      <c r="C49" s="82">
        <f>試験情報記入表!C34</f>
        <v>0</v>
      </c>
      <c r="D49" s="82">
        <f>試験情報記入表!D34</f>
        <v>0</v>
      </c>
      <c r="E49" s="88">
        <f>試験情報記入表!E34</f>
        <v>0</v>
      </c>
      <c r="F49" s="82">
        <f>試験情報記入表!F34</f>
        <v>0</v>
      </c>
      <c r="G49" s="82" t="str">
        <f>IF(試験情報記入表!G34="発光面が下向き","下",IF(試験情報記入表!G34="発光面が上向き","上",""))</f>
        <v/>
      </c>
      <c r="H49" s="82" t="str">
        <f>IF(試験情報記入表!H34="実施する","実施","")</f>
        <v/>
      </c>
      <c r="I49" s="82" t="str">
        <f>IF(試験情報記入表!I34="実施する","実施","")</f>
        <v/>
      </c>
      <c r="J49" s="82" t="str">
        <f>IF(試験情報記入表!J34="実施する","実施","")</f>
        <v/>
      </c>
      <c r="K49" s="82" t="str">
        <f>IF(試験情報記入表!K34="実施する","実施","")</f>
        <v/>
      </c>
      <c r="L49" s="82">
        <f>試験情報記入表!L34</f>
        <v>0</v>
      </c>
      <c r="M49" s="84" t="str">
        <f>IF(試験情報記入表!M34="実施する","実施","")</f>
        <v/>
      </c>
      <c r="N49" s="84">
        <f>試験情報記入表!N34</f>
        <v>0</v>
      </c>
      <c r="O49" s="82" t="str">
        <f>IF(試験情報記入表!O34="実施する","実施","")</f>
        <v/>
      </c>
      <c r="P49" s="82" t="str">
        <f>IF(試験情報記入表!P34="実施する","実施","")</f>
        <v/>
      </c>
      <c r="Q49" s="82">
        <f>試験情報記入表!Q34</f>
        <v>0</v>
      </c>
      <c r="R49" s="82" t="str">
        <f>IF(試験情報記入表!R34="実施する","実施","")</f>
        <v/>
      </c>
      <c r="S49" s="82" t="str">
        <f>IF(試験情報記入表!S34="実施する","実施","")</f>
        <v/>
      </c>
      <c r="T49" s="82" t="str">
        <f>IF(試験情報記入表!T34="実施する","実施","")</f>
        <v/>
      </c>
      <c r="U49" s="82">
        <f>試験情報記入表!U34</f>
        <v>0</v>
      </c>
      <c r="V49" s="82" t="str">
        <f>IF(試験情報記入表!V34="実施する","実施","")</f>
        <v/>
      </c>
      <c r="W49" s="82" t="str">
        <f>IF(試験情報記入表!W34="実施する","実施","")</f>
        <v/>
      </c>
      <c r="X49" s="82" t="str">
        <f>IF(試験情報記入表!X34="実施する","実施","")</f>
        <v/>
      </c>
      <c r="Y49" s="82">
        <f>試験情報記入表!Y34</f>
        <v>0</v>
      </c>
      <c r="Z49" s="82">
        <f>試験情報記入表!Z34</f>
        <v>0</v>
      </c>
      <c r="AA49" s="82" t="str">
        <f>IF(OR(試験情報記入表!I34="実施する",試験情報記入表!S34="実施する",試験情報記入表!AA34="実施する"),"実施","")</f>
        <v/>
      </c>
      <c r="AB49" s="82" t="str">
        <f>IF(試験情報記入表!AB34="実施する","実施","")</f>
        <v/>
      </c>
      <c r="AC49" s="82" t="str">
        <f>IF(試験情報記入表!AC34="一般照明","一般",IF(試験情報記入表!AC34="非一般照明","非一般",""))</f>
        <v/>
      </c>
      <c r="AE49" s="86"/>
    </row>
    <row r="50" spans="1:31" ht="8.25" customHeight="1" x14ac:dyDescent="0.15"/>
    <row r="51" spans="1:31" ht="8.25" customHeight="1" x14ac:dyDescent="0.15"/>
    <row r="52" spans="1:31" ht="25.5" customHeight="1" x14ac:dyDescent="0.15">
      <c r="A52" s="40"/>
      <c r="B52" s="53"/>
      <c r="C52" s="53"/>
      <c r="D52" s="53"/>
      <c r="E52" s="53"/>
      <c r="F52" s="53"/>
      <c r="G52" s="53"/>
      <c r="H52" s="53"/>
      <c r="I52" s="53"/>
      <c r="J52" s="53"/>
      <c r="K52" s="53"/>
      <c r="L52" s="53"/>
      <c r="M52" s="53"/>
      <c r="N52" s="53"/>
      <c r="O52" s="53"/>
      <c r="P52" s="53"/>
      <c r="Q52" s="53"/>
      <c r="R52" s="158" t="str">
        <f>Q2</f>
        <v xml:space="preserve"> 依物光            号</v>
      </c>
      <c r="S52" s="158"/>
      <c r="T52" s="158"/>
      <c r="U52" s="158"/>
      <c r="V52" s="158"/>
      <c r="W52" s="158"/>
      <c r="X52" s="158"/>
      <c r="Y52" s="158"/>
      <c r="Z52" s="158"/>
      <c r="AA52" s="158" t="s">
        <v>171</v>
      </c>
      <c r="AB52" s="158"/>
      <c r="AC52" s="158"/>
    </row>
    <row r="53" spans="1:31" s="34" customFormat="1" ht="23.25" customHeight="1" x14ac:dyDescent="0.15">
      <c r="A53" s="186" t="s">
        <v>174</v>
      </c>
      <c r="B53" s="160" t="s">
        <v>139</v>
      </c>
      <c r="C53" s="154" t="s">
        <v>38</v>
      </c>
      <c r="D53" s="155"/>
      <c r="E53" s="155"/>
      <c r="F53" s="156"/>
      <c r="G53" s="150" t="s">
        <v>172</v>
      </c>
      <c r="H53" s="150" t="s">
        <v>173</v>
      </c>
      <c r="I53" s="154" t="s">
        <v>142</v>
      </c>
      <c r="J53" s="155"/>
      <c r="K53" s="155"/>
      <c r="L53" s="155"/>
      <c r="M53" s="155"/>
      <c r="N53" s="156"/>
      <c r="O53" s="154" t="s">
        <v>140</v>
      </c>
      <c r="P53" s="155"/>
      <c r="Q53" s="156"/>
      <c r="R53" s="165" t="s">
        <v>144</v>
      </c>
      <c r="S53" s="166"/>
      <c r="T53" s="161" t="s">
        <v>146</v>
      </c>
      <c r="U53" s="162"/>
      <c r="V53" s="150" t="s">
        <v>150</v>
      </c>
      <c r="W53" s="154" t="s">
        <v>147</v>
      </c>
      <c r="X53" s="155"/>
      <c r="Y53" s="155"/>
      <c r="Z53" s="155"/>
      <c r="AA53" s="156"/>
      <c r="AB53" s="150" t="s">
        <v>165</v>
      </c>
      <c r="AC53" s="157"/>
    </row>
    <row r="54" spans="1:31" s="34" customFormat="1" ht="44.25" customHeight="1" x14ac:dyDescent="0.15">
      <c r="A54" s="186"/>
      <c r="B54" s="177"/>
      <c r="C54" s="150" t="s">
        <v>93</v>
      </c>
      <c r="D54" s="150" t="s">
        <v>92</v>
      </c>
      <c r="E54" s="167" t="s">
        <v>42</v>
      </c>
      <c r="F54" s="167" t="s">
        <v>151</v>
      </c>
      <c r="G54" s="152"/>
      <c r="H54" s="152"/>
      <c r="I54" s="150" t="s">
        <v>152</v>
      </c>
      <c r="J54" s="167" t="s">
        <v>141</v>
      </c>
      <c r="K54" s="161" t="s">
        <v>239</v>
      </c>
      <c r="L54" s="160"/>
      <c r="M54" s="161" t="s">
        <v>240</v>
      </c>
      <c r="N54" s="160"/>
      <c r="O54" s="167" t="s">
        <v>143</v>
      </c>
      <c r="P54" s="159" t="s">
        <v>141</v>
      </c>
      <c r="Q54" s="160"/>
      <c r="R54" s="150" t="s">
        <v>145</v>
      </c>
      <c r="S54" s="150" t="s">
        <v>153</v>
      </c>
      <c r="T54" s="163"/>
      <c r="U54" s="164"/>
      <c r="V54" s="152"/>
      <c r="W54" s="154" t="s">
        <v>148</v>
      </c>
      <c r="X54" s="155"/>
      <c r="Y54" s="155"/>
      <c r="Z54" s="156"/>
      <c r="AA54" s="47" t="s">
        <v>158</v>
      </c>
      <c r="AB54" s="48"/>
      <c r="AC54" s="150" t="s">
        <v>166</v>
      </c>
    </row>
    <row r="55" spans="1:31" s="34" customFormat="1" ht="30.75" customHeight="1" x14ac:dyDescent="0.15">
      <c r="A55" s="186"/>
      <c r="B55" s="178"/>
      <c r="C55" s="153"/>
      <c r="D55" s="153"/>
      <c r="E55" s="151"/>
      <c r="F55" s="151"/>
      <c r="G55" s="153"/>
      <c r="H55" s="153"/>
      <c r="I55" s="153"/>
      <c r="J55" s="151"/>
      <c r="K55" s="49"/>
      <c r="L55" s="47" t="s">
        <v>159</v>
      </c>
      <c r="M55" s="49"/>
      <c r="N55" s="47" t="s">
        <v>241</v>
      </c>
      <c r="O55" s="151"/>
      <c r="P55" s="50"/>
      <c r="Q55" s="51" t="s">
        <v>48</v>
      </c>
      <c r="R55" s="153"/>
      <c r="S55" s="153"/>
      <c r="T55" s="49"/>
      <c r="U55" s="47" t="s">
        <v>149</v>
      </c>
      <c r="V55" s="153"/>
      <c r="W55" s="47" t="s">
        <v>154</v>
      </c>
      <c r="X55" s="47" t="s">
        <v>155</v>
      </c>
      <c r="Y55" s="47" t="s">
        <v>160</v>
      </c>
      <c r="Z55" s="47" t="s">
        <v>156</v>
      </c>
      <c r="AA55" s="47" t="s">
        <v>157</v>
      </c>
      <c r="AB55" s="52"/>
      <c r="AC55" s="151"/>
    </row>
    <row r="56" spans="1:31" ht="60" customHeight="1" x14ac:dyDescent="0.15">
      <c r="A56" s="82">
        <v>26</v>
      </c>
      <c r="B56" s="87">
        <f>試験情報記入表!B35</f>
        <v>0</v>
      </c>
      <c r="C56" s="82">
        <f>試験情報記入表!C35</f>
        <v>0</v>
      </c>
      <c r="D56" s="82">
        <f>試験情報記入表!D35</f>
        <v>0</v>
      </c>
      <c r="E56" s="88">
        <f>試験情報記入表!E35</f>
        <v>0</v>
      </c>
      <c r="F56" s="82">
        <f>試験情報記入表!F35</f>
        <v>0</v>
      </c>
      <c r="G56" s="82" t="str">
        <f>IF(試験情報記入表!G35="発光面が下向き","下",IF(試験情報記入表!G35="発光面が上向き","上",""))</f>
        <v/>
      </c>
      <c r="H56" s="82" t="str">
        <f>IF(試験情報記入表!H35="実施する","実施","")</f>
        <v/>
      </c>
      <c r="I56" s="82" t="str">
        <f>IF(試験情報記入表!I35="実施する","実施","")</f>
        <v/>
      </c>
      <c r="J56" s="82" t="str">
        <f>IF(試験情報記入表!J35="実施する","実施","")</f>
        <v/>
      </c>
      <c r="K56" s="82" t="str">
        <f>IF(試験情報記入表!K35="実施する","実施","")</f>
        <v/>
      </c>
      <c r="L56" s="82">
        <f>試験情報記入表!L35</f>
        <v>0</v>
      </c>
      <c r="M56" s="84" t="str">
        <f>IF(試験情報記入表!M35="実施する","実施","")</f>
        <v/>
      </c>
      <c r="N56" s="84">
        <f>試験情報記入表!N35</f>
        <v>0</v>
      </c>
      <c r="O56" s="82" t="str">
        <f>IF(試験情報記入表!O35="実施する","実施","")</f>
        <v/>
      </c>
      <c r="P56" s="82" t="str">
        <f>IF(試験情報記入表!P35="実施する","実施","")</f>
        <v/>
      </c>
      <c r="Q56" s="82">
        <f>試験情報記入表!Q35</f>
        <v>0</v>
      </c>
      <c r="R56" s="82" t="str">
        <f>IF(試験情報記入表!R35="実施する","実施","")</f>
        <v/>
      </c>
      <c r="S56" s="82" t="str">
        <f>IF(試験情報記入表!S35="実施する","実施","")</f>
        <v/>
      </c>
      <c r="T56" s="82" t="str">
        <f>IF(試験情報記入表!T35="実施する","実施","")</f>
        <v/>
      </c>
      <c r="U56" s="82">
        <f>試験情報記入表!U35</f>
        <v>0</v>
      </c>
      <c r="V56" s="82" t="str">
        <f>IF(試験情報記入表!V35="実施する","実施","")</f>
        <v/>
      </c>
      <c r="W56" s="82" t="str">
        <f>IF(試験情報記入表!W35="実施する","実施","")</f>
        <v/>
      </c>
      <c r="X56" s="82" t="str">
        <f>IF(試験情報記入表!X35="実施する","実施","")</f>
        <v/>
      </c>
      <c r="Y56" s="82">
        <f>試験情報記入表!Y35</f>
        <v>0</v>
      </c>
      <c r="Z56" s="82">
        <f>試験情報記入表!Z35</f>
        <v>0</v>
      </c>
      <c r="AA56" s="82" t="str">
        <f>IF(OR(試験情報記入表!I35="実施する",試験情報記入表!S35="実施する",試験情報記入表!AA35="実施する"),"実施","")</f>
        <v/>
      </c>
      <c r="AB56" s="82" t="str">
        <f>IF(試験情報記入表!AB35="実施する","実施","")</f>
        <v/>
      </c>
      <c r="AC56" s="82" t="str">
        <f>IF(試験情報記入表!AC35="一般照明","一般",IF(試験情報記入表!AC35="非一般照明","非一般",""))</f>
        <v/>
      </c>
    </row>
    <row r="57" spans="1:31" ht="60" customHeight="1" x14ac:dyDescent="0.15">
      <c r="A57" s="82">
        <v>27</v>
      </c>
      <c r="B57" s="87">
        <f>試験情報記入表!B36</f>
        <v>0</v>
      </c>
      <c r="C57" s="82">
        <f>試験情報記入表!C36</f>
        <v>0</v>
      </c>
      <c r="D57" s="82">
        <f>試験情報記入表!D36</f>
        <v>0</v>
      </c>
      <c r="E57" s="88">
        <f>試験情報記入表!E36</f>
        <v>0</v>
      </c>
      <c r="F57" s="82">
        <f>試験情報記入表!F36</f>
        <v>0</v>
      </c>
      <c r="G57" s="82" t="str">
        <f>IF(試験情報記入表!G36="発光面が下向き","下",IF(試験情報記入表!G36="発光面が上向き","上",""))</f>
        <v/>
      </c>
      <c r="H57" s="82" t="str">
        <f>IF(試験情報記入表!H36="実施する","実施","")</f>
        <v/>
      </c>
      <c r="I57" s="82" t="str">
        <f>IF(試験情報記入表!I36="実施する","実施","")</f>
        <v/>
      </c>
      <c r="J57" s="82" t="str">
        <f>IF(試験情報記入表!J36="実施する","実施","")</f>
        <v/>
      </c>
      <c r="K57" s="82" t="str">
        <f>IF(試験情報記入表!K36="実施する","実施","")</f>
        <v/>
      </c>
      <c r="L57" s="82">
        <f>試験情報記入表!L36</f>
        <v>0</v>
      </c>
      <c r="M57" s="84" t="str">
        <f>IF(試験情報記入表!M36="実施する","実施","")</f>
        <v/>
      </c>
      <c r="N57" s="84">
        <f>試験情報記入表!N36</f>
        <v>0</v>
      </c>
      <c r="O57" s="82" t="str">
        <f>IF(試験情報記入表!O36="実施する","実施","")</f>
        <v/>
      </c>
      <c r="P57" s="82" t="str">
        <f>IF(試験情報記入表!P36="実施する","実施","")</f>
        <v/>
      </c>
      <c r="Q57" s="82">
        <f>試験情報記入表!Q36</f>
        <v>0</v>
      </c>
      <c r="R57" s="82" t="str">
        <f>IF(試験情報記入表!R36="実施する","実施","")</f>
        <v/>
      </c>
      <c r="S57" s="82" t="str">
        <f>IF(試験情報記入表!S36="実施する","実施","")</f>
        <v/>
      </c>
      <c r="T57" s="82" t="str">
        <f>IF(試験情報記入表!T36="実施する","実施","")</f>
        <v/>
      </c>
      <c r="U57" s="82">
        <f>試験情報記入表!U36</f>
        <v>0</v>
      </c>
      <c r="V57" s="82" t="str">
        <f>IF(試験情報記入表!V36="実施する","実施","")</f>
        <v/>
      </c>
      <c r="W57" s="82" t="str">
        <f>IF(試験情報記入表!W36="実施する","実施","")</f>
        <v/>
      </c>
      <c r="X57" s="82" t="str">
        <f>IF(試験情報記入表!X36="実施する","実施","")</f>
        <v/>
      </c>
      <c r="Y57" s="82">
        <f>試験情報記入表!Y36</f>
        <v>0</v>
      </c>
      <c r="Z57" s="82">
        <f>試験情報記入表!Z36</f>
        <v>0</v>
      </c>
      <c r="AA57" s="82" t="str">
        <f>IF(OR(試験情報記入表!I36="実施する",試験情報記入表!S36="実施する",試験情報記入表!AA36="実施する"),"実施","")</f>
        <v/>
      </c>
      <c r="AB57" s="82" t="str">
        <f>IF(試験情報記入表!AB36="実施する","実施","")</f>
        <v/>
      </c>
      <c r="AC57" s="82" t="str">
        <f>IF(試験情報記入表!AC36="一般照明","一般",IF(試験情報記入表!AC36="非一般照明","非一般",""))</f>
        <v/>
      </c>
    </row>
    <row r="58" spans="1:31" ht="60" customHeight="1" x14ac:dyDescent="0.15">
      <c r="A58" s="82">
        <v>28</v>
      </c>
      <c r="B58" s="87">
        <f>試験情報記入表!B37</f>
        <v>0</v>
      </c>
      <c r="C58" s="82">
        <f>試験情報記入表!C37</f>
        <v>0</v>
      </c>
      <c r="D58" s="82">
        <f>試験情報記入表!D37</f>
        <v>0</v>
      </c>
      <c r="E58" s="88">
        <f>試験情報記入表!E37</f>
        <v>0</v>
      </c>
      <c r="F58" s="82">
        <f>試験情報記入表!F37</f>
        <v>0</v>
      </c>
      <c r="G58" s="82" t="str">
        <f>IF(試験情報記入表!G37="発光面が下向き","下",IF(試験情報記入表!G37="発光面が上向き","上",""))</f>
        <v/>
      </c>
      <c r="H58" s="82" t="str">
        <f>IF(試験情報記入表!H37="実施する","実施","")</f>
        <v/>
      </c>
      <c r="I58" s="82" t="str">
        <f>IF(試験情報記入表!I37="実施する","実施","")</f>
        <v/>
      </c>
      <c r="J58" s="82" t="str">
        <f>IF(試験情報記入表!J37="実施する","実施","")</f>
        <v/>
      </c>
      <c r="K58" s="82" t="str">
        <f>IF(試験情報記入表!K37="実施する","実施","")</f>
        <v/>
      </c>
      <c r="L58" s="82">
        <f>試験情報記入表!L37</f>
        <v>0</v>
      </c>
      <c r="M58" s="84" t="str">
        <f>IF(試験情報記入表!M37="実施する","実施","")</f>
        <v/>
      </c>
      <c r="N58" s="84">
        <f>試験情報記入表!N37</f>
        <v>0</v>
      </c>
      <c r="O58" s="82" t="str">
        <f>IF(試験情報記入表!O37="実施する","実施","")</f>
        <v/>
      </c>
      <c r="P58" s="82" t="str">
        <f>IF(試験情報記入表!P37="実施する","実施","")</f>
        <v/>
      </c>
      <c r="Q58" s="82">
        <f>試験情報記入表!Q37</f>
        <v>0</v>
      </c>
      <c r="R58" s="82" t="str">
        <f>IF(試験情報記入表!R37="実施する","実施","")</f>
        <v/>
      </c>
      <c r="S58" s="82" t="str">
        <f>IF(試験情報記入表!S37="実施する","実施","")</f>
        <v/>
      </c>
      <c r="T58" s="82" t="str">
        <f>IF(試験情報記入表!T37="実施する","実施","")</f>
        <v/>
      </c>
      <c r="U58" s="82">
        <f>試験情報記入表!U37</f>
        <v>0</v>
      </c>
      <c r="V58" s="82" t="str">
        <f>IF(試験情報記入表!V37="実施する","実施","")</f>
        <v/>
      </c>
      <c r="W58" s="82" t="str">
        <f>IF(試験情報記入表!W37="実施する","実施","")</f>
        <v/>
      </c>
      <c r="X58" s="82" t="str">
        <f>IF(試験情報記入表!X37="実施する","実施","")</f>
        <v/>
      </c>
      <c r="Y58" s="82">
        <f>試験情報記入表!Y37</f>
        <v>0</v>
      </c>
      <c r="Z58" s="82">
        <f>試験情報記入表!Z37</f>
        <v>0</v>
      </c>
      <c r="AA58" s="82" t="str">
        <f>IF(OR(試験情報記入表!I37="実施する",試験情報記入表!S37="実施する",試験情報記入表!AA37="実施する"),"実施","")</f>
        <v/>
      </c>
      <c r="AB58" s="82" t="str">
        <f>IF(試験情報記入表!AB37="実施する","実施","")</f>
        <v/>
      </c>
      <c r="AC58" s="82" t="str">
        <f>IF(試験情報記入表!AC37="一般照明","一般",IF(試験情報記入表!AC37="非一般照明","非一般",""))</f>
        <v/>
      </c>
    </row>
    <row r="59" spans="1:31" ht="60" customHeight="1" x14ac:dyDescent="0.15">
      <c r="A59" s="82">
        <v>29</v>
      </c>
      <c r="B59" s="87">
        <f>試験情報記入表!B38</f>
        <v>0</v>
      </c>
      <c r="C59" s="82">
        <f>試験情報記入表!C38</f>
        <v>0</v>
      </c>
      <c r="D59" s="82">
        <f>試験情報記入表!D38</f>
        <v>0</v>
      </c>
      <c r="E59" s="88">
        <f>試験情報記入表!E38</f>
        <v>0</v>
      </c>
      <c r="F59" s="82">
        <f>試験情報記入表!F38</f>
        <v>0</v>
      </c>
      <c r="G59" s="82" t="str">
        <f>IF(試験情報記入表!G38="発光面が下向き","下",IF(試験情報記入表!G38="発光面が上向き","上",""))</f>
        <v/>
      </c>
      <c r="H59" s="82" t="str">
        <f>IF(試験情報記入表!H38="実施する","実施","")</f>
        <v/>
      </c>
      <c r="I59" s="82" t="str">
        <f>IF(試験情報記入表!I38="実施する","実施","")</f>
        <v/>
      </c>
      <c r="J59" s="82" t="str">
        <f>IF(試験情報記入表!J38="実施する","実施","")</f>
        <v/>
      </c>
      <c r="K59" s="82" t="str">
        <f>IF(試験情報記入表!K38="実施する","実施","")</f>
        <v/>
      </c>
      <c r="L59" s="82">
        <f>試験情報記入表!L38</f>
        <v>0</v>
      </c>
      <c r="M59" s="84" t="str">
        <f>IF(試験情報記入表!M38="実施する","実施","")</f>
        <v/>
      </c>
      <c r="N59" s="84">
        <f>試験情報記入表!N38</f>
        <v>0</v>
      </c>
      <c r="O59" s="82" t="str">
        <f>IF(試験情報記入表!O38="実施する","実施","")</f>
        <v/>
      </c>
      <c r="P59" s="82" t="str">
        <f>IF(試験情報記入表!P38="実施する","実施","")</f>
        <v/>
      </c>
      <c r="Q59" s="82">
        <f>試験情報記入表!Q38</f>
        <v>0</v>
      </c>
      <c r="R59" s="82" t="str">
        <f>IF(試験情報記入表!R38="実施する","実施","")</f>
        <v/>
      </c>
      <c r="S59" s="82" t="str">
        <f>IF(試験情報記入表!S38="実施する","実施","")</f>
        <v/>
      </c>
      <c r="T59" s="82" t="str">
        <f>IF(試験情報記入表!T38="実施する","実施","")</f>
        <v/>
      </c>
      <c r="U59" s="82">
        <f>試験情報記入表!U38</f>
        <v>0</v>
      </c>
      <c r="V59" s="82" t="str">
        <f>IF(試験情報記入表!V38="実施する","実施","")</f>
        <v/>
      </c>
      <c r="W59" s="82" t="str">
        <f>IF(試験情報記入表!W38="実施する","実施","")</f>
        <v/>
      </c>
      <c r="X59" s="82" t="str">
        <f>IF(試験情報記入表!X38="実施する","実施","")</f>
        <v/>
      </c>
      <c r="Y59" s="82">
        <f>試験情報記入表!Y38</f>
        <v>0</v>
      </c>
      <c r="Z59" s="82">
        <f>試験情報記入表!Z38</f>
        <v>0</v>
      </c>
      <c r="AA59" s="82" t="str">
        <f>IF(OR(試験情報記入表!I38="実施する",試験情報記入表!S38="実施する",試験情報記入表!AA38="実施する"),"実施","")</f>
        <v/>
      </c>
      <c r="AB59" s="82" t="str">
        <f>IF(試験情報記入表!AB38="実施する","実施","")</f>
        <v/>
      </c>
      <c r="AC59" s="82" t="str">
        <f>IF(試験情報記入表!AC38="一般照明","一般",IF(試験情報記入表!AC38="非一般照明","非一般",""))</f>
        <v/>
      </c>
    </row>
    <row r="60" spans="1:31" ht="60" customHeight="1" x14ac:dyDescent="0.15">
      <c r="A60" s="82">
        <v>30</v>
      </c>
      <c r="B60" s="87">
        <f>試験情報記入表!B39</f>
        <v>0</v>
      </c>
      <c r="C60" s="82">
        <f>試験情報記入表!C39</f>
        <v>0</v>
      </c>
      <c r="D60" s="82">
        <f>試験情報記入表!D39</f>
        <v>0</v>
      </c>
      <c r="E60" s="88">
        <f>試験情報記入表!E39</f>
        <v>0</v>
      </c>
      <c r="F60" s="82">
        <f>試験情報記入表!F39</f>
        <v>0</v>
      </c>
      <c r="G60" s="82" t="str">
        <f>IF(試験情報記入表!G39="発光面が下向き","下",IF(試験情報記入表!G39="発光面が上向き","上",""))</f>
        <v/>
      </c>
      <c r="H60" s="82" t="str">
        <f>IF(試験情報記入表!H39="実施する","実施","")</f>
        <v/>
      </c>
      <c r="I60" s="82" t="str">
        <f>IF(試験情報記入表!I39="実施する","実施","")</f>
        <v/>
      </c>
      <c r="J60" s="82" t="str">
        <f>IF(試験情報記入表!J39="実施する","実施","")</f>
        <v/>
      </c>
      <c r="K60" s="82" t="str">
        <f>IF(試験情報記入表!K39="実施する","実施","")</f>
        <v/>
      </c>
      <c r="L60" s="82">
        <f>試験情報記入表!L39</f>
        <v>0</v>
      </c>
      <c r="M60" s="84" t="str">
        <f>IF(試験情報記入表!M39="実施する","実施","")</f>
        <v/>
      </c>
      <c r="N60" s="84">
        <f>試験情報記入表!N39</f>
        <v>0</v>
      </c>
      <c r="O60" s="82" t="str">
        <f>IF(試験情報記入表!O39="実施する","実施","")</f>
        <v/>
      </c>
      <c r="P60" s="82" t="str">
        <f>IF(試験情報記入表!P39="実施する","実施","")</f>
        <v/>
      </c>
      <c r="Q60" s="82">
        <f>試験情報記入表!Q39</f>
        <v>0</v>
      </c>
      <c r="R60" s="82" t="str">
        <f>IF(試験情報記入表!R39="実施する","実施","")</f>
        <v/>
      </c>
      <c r="S60" s="82" t="str">
        <f>IF(試験情報記入表!S39="実施する","実施","")</f>
        <v/>
      </c>
      <c r="T60" s="82" t="str">
        <f>IF(試験情報記入表!T39="実施する","実施","")</f>
        <v/>
      </c>
      <c r="U60" s="82">
        <f>試験情報記入表!U39</f>
        <v>0</v>
      </c>
      <c r="V60" s="82" t="str">
        <f>IF(試験情報記入表!V39="実施する","実施","")</f>
        <v/>
      </c>
      <c r="W60" s="82" t="str">
        <f>IF(試験情報記入表!W39="実施する","実施","")</f>
        <v/>
      </c>
      <c r="X60" s="82" t="str">
        <f>IF(試験情報記入表!X39="実施する","実施","")</f>
        <v/>
      </c>
      <c r="Y60" s="82">
        <f>試験情報記入表!Y39</f>
        <v>0</v>
      </c>
      <c r="Z60" s="82">
        <f>試験情報記入表!Z39</f>
        <v>0</v>
      </c>
      <c r="AA60" s="82" t="str">
        <f>IF(OR(試験情報記入表!I39="実施する",試験情報記入表!S39="実施する",試験情報記入表!AA39="実施する"),"実施","")</f>
        <v/>
      </c>
      <c r="AB60" s="82" t="str">
        <f>IF(試験情報記入表!AB39="実施する","実施","")</f>
        <v/>
      </c>
      <c r="AC60" s="82" t="str">
        <f>IF(試験情報記入表!AC39="一般照明","一般",IF(試験情報記入表!AC39="非一般照明","非一般",""))</f>
        <v/>
      </c>
    </row>
    <row r="61" spans="1:31" ht="60" customHeight="1" x14ac:dyDescent="0.15">
      <c r="A61" s="82">
        <v>31</v>
      </c>
      <c r="B61" s="87">
        <f>試験情報記入表!B40</f>
        <v>0</v>
      </c>
      <c r="C61" s="82">
        <f>試験情報記入表!C40</f>
        <v>0</v>
      </c>
      <c r="D61" s="82">
        <f>試験情報記入表!D40</f>
        <v>0</v>
      </c>
      <c r="E61" s="88">
        <f>試験情報記入表!E40</f>
        <v>0</v>
      </c>
      <c r="F61" s="82">
        <f>試験情報記入表!F40</f>
        <v>0</v>
      </c>
      <c r="G61" s="82" t="str">
        <f>IF(試験情報記入表!G40="発光面が下向き","下",IF(試験情報記入表!G40="発光面が上向き","上",""))</f>
        <v/>
      </c>
      <c r="H61" s="82" t="str">
        <f>IF(試験情報記入表!H40="実施する","実施","")</f>
        <v/>
      </c>
      <c r="I61" s="82" t="str">
        <f>IF(試験情報記入表!I40="実施する","実施","")</f>
        <v/>
      </c>
      <c r="J61" s="82" t="str">
        <f>IF(試験情報記入表!J40="実施する","実施","")</f>
        <v/>
      </c>
      <c r="K61" s="82" t="str">
        <f>IF(試験情報記入表!K40="実施する","実施","")</f>
        <v/>
      </c>
      <c r="L61" s="82">
        <f>試験情報記入表!L40</f>
        <v>0</v>
      </c>
      <c r="M61" s="84" t="str">
        <f>IF(試験情報記入表!M40="実施する","実施","")</f>
        <v/>
      </c>
      <c r="N61" s="84">
        <f>試験情報記入表!N40</f>
        <v>0</v>
      </c>
      <c r="O61" s="82" t="str">
        <f>IF(試験情報記入表!O40="実施する","実施","")</f>
        <v/>
      </c>
      <c r="P61" s="82" t="str">
        <f>IF(試験情報記入表!P40="実施する","実施","")</f>
        <v/>
      </c>
      <c r="Q61" s="82">
        <f>試験情報記入表!Q40</f>
        <v>0</v>
      </c>
      <c r="R61" s="82" t="str">
        <f>IF(試験情報記入表!R40="実施する","実施","")</f>
        <v/>
      </c>
      <c r="S61" s="82" t="str">
        <f>IF(試験情報記入表!S40="実施する","実施","")</f>
        <v/>
      </c>
      <c r="T61" s="82" t="str">
        <f>IF(試験情報記入表!T40="実施する","実施","")</f>
        <v/>
      </c>
      <c r="U61" s="82">
        <f>試験情報記入表!U40</f>
        <v>0</v>
      </c>
      <c r="V61" s="82" t="str">
        <f>IF(試験情報記入表!V40="実施する","実施","")</f>
        <v/>
      </c>
      <c r="W61" s="82" t="str">
        <f>IF(試験情報記入表!W40="実施する","実施","")</f>
        <v/>
      </c>
      <c r="X61" s="82" t="str">
        <f>IF(試験情報記入表!X40="実施する","実施","")</f>
        <v/>
      </c>
      <c r="Y61" s="82">
        <f>試験情報記入表!Y40</f>
        <v>0</v>
      </c>
      <c r="Z61" s="82">
        <f>試験情報記入表!Z40</f>
        <v>0</v>
      </c>
      <c r="AA61" s="82" t="str">
        <f>IF(OR(試験情報記入表!I40="実施する",試験情報記入表!S40="実施する",試験情報記入表!AA40="実施する"),"実施","")</f>
        <v/>
      </c>
      <c r="AB61" s="82" t="str">
        <f>IF(試験情報記入表!AB40="実施する","実施","")</f>
        <v/>
      </c>
      <c r="AC61" s="82" t="str">
        <f>IF(試験情報記入表!AC40="一般照明","一般",IF(試験情報記入表!AC40="非一般照明","非一般",""))</f>
        <v/>
      </c>
    </row>
    <row r="62" spans="1:31" ht="60" customHeight="1" x14ac:dyDescent="0.15">
      <c r="A62" s="82">
        <v>32</v>
      </c>
      <c r="B62" s="87">
        <f>試験情報記入表!B41</f>
        <v>0</v>
      </c>
      <c r="C62" s="82">
        <f>試験情報記入表!C41</f>
        <v>0</v>
      </c>
      <c r="D62" s="82">
        <f>試験情報記入表!D41</f>
        <v>0</v>
      </c>
      <c r="E62" s="88">
        <f>試験情報記入表!E41</f>
        <v>0</v>
      </c>
      <c r="F62" s="82">
        <f>試験情報記入表!F41</f>
        <v>0</v>
      </c>
      <c r="G62" s="82" t="str">
        <f>IF(試験情報記入表!G41="発光面が下向き","下",IF(試験情報記入表!G41="発光面が上向き","上",""))</f>
        <v/>
      </c>
      <c r="H62" s="82" t="str">
        <f>IF(試験情報記入表!H41="実施する","実施","")</f>
        <v/>
      </c>
      <c r="I62" s="82" t="str">
        <f>IF(試験情報記入表!I41="実施する","実施","")</f>
        <v/>
      </c>
      <c r="J62" s="82" t="str">
        <f>IF(試験情報記入表!J41="実施する","実施","")</f>
        <v/>
      </c>
      <c r="K62" s="82" t="str">
        <f>IF(試験情報記入表!K41="実施する","実施","")</f>
        <v/>
      </c>
      <c r="L62" s="82">
        <f>試験情報記入表!L41</f>
        <v>0</v>
      </c>
      <c r="M62" s="84" t="str">
        <f>IF(試験情報記入表!M41="実施する","実施","")</f>
        <v/>
      </c>
      <c r="N62" s="84">
        <f>試験情報記入表!N41</f>
        <v>0</v>
      </c>
      <c r="O62" s="82" t="str">
        <f>IF(試験情報記入表!O41="実施する","実施","")</f>
        <v/>
      </c>
      <c r="P62" s="82" t="str">
        <f>IF(試験情報記入表!P41="実施する","実施","")</f>
        <v/>
      </c>
      <c r="Q62" s="82">
        <f>試験情報記入表!Q41</f>
        <v>0</v>
      </c>
      <c r="R62" s="82" t="str">
        <f>IF(試験情報記入表!R41="実施する","実施","")</f>
        <v/>
      </c>
      <c r="S62" s="82" t="str">
        <f>IF(試験情報記入表!S41="実施する","実施","")</f>
        <v/>
      </c>
      <c r="T62" s="82" t="str">
        <f>IF(試験情報記入表!T41="実施する","実施","")</f>
        <v/>
      </c>
      <c r="U62" s="82">
        <f>試験情報記入表!U41</f>
        <v>0</v>
      </c>
      <c r="V62" s="82" t="str">
        <f>IF(試験情報記入表!V41="実施する","実施","")</f>
        <v/>
      </c>
      <c r="W62" s="82" t="str">
        <f>IF(試験情報記入表!W41="実施する","実施","")</f>
        <v/>
      </c>
      <c r="X62" s="82" t="str">
        <f>IF(試験情報記入表!X41="実施する","実施","")</f>
        <v/>
      </c>
      <c r="Y62" s="82">
        <f>試験情報記入表!Y41</f>
        <v>0</v>
      </c>
      <c r="Z62" s="82">
        <f>試験情報記入表!Z41</f>
        <v>0</v>
      </c>
      <c r="AA62" s="82" t="str">
        <f>IF(OR(試験情報記入表!I41="実施する",試験情報記入表!S41="実施する",試験情報記入表!AA41="実施する"),"実施","")</f>
        <v/>
      </c>
      <c r="AB62" s="82" t="str">
        <f>IF(試験情報記入表!AB41="実施する","実施","")</f>
        <v/>
      </c>
      <c r="AC62" s="82" t="str">
        <f>IF(試験情報記入表!AC41="一般照明","一般",IF(試験情報記入表!AC41="非一般照明","非一般",""))</f>
        <v/>
      </c>
    </row>
    <row r="63" spans="1:31" ht="60" customHeight="1" x14ac:dyDescent="0.15">
      <c r="A63" s="82">
        <v>33</v>
      </c>
      <c r="B63" s="87">
        <f>試験情報記入表!B42</f>
        <v>0</v>
      </c>
      <c r="C63" s="82">
        <f>試験情報記入表!C42</f>
        <v>0</v>
      </c>
      <c r="D63" s="82">
        <f>試験情報記入表!D42</f>
        <v>0</v>
      </c>
      <c r="E63" s="88">
        <f>試験情報記入表!E42</f>
        <v>0</v>
      </c>
      <c r="F63" s="82">
        <f>試験情報記入表!F42</f>
        <v>0</v>
      </c>
      <c r="G63" s="82" t="str">
        <f>IF(試験情報記入表!G42="発光面が下向き","下",IF(試験情報記入表!G42="発光面が上向き","上",""))</f>
        <v/>
      </c>
      <c r="H63" s="82" t="str">
        <f>IF(試験情報記入表!H42="実施する","実施","")</f>
        <v/>
      </c>
      <c r="I63" s="82" t="str">
        <f>IF(試験情報記入表!I42="実施する","実施","")</f>
        <v/>
      </c>
      <c r="J63" s="82" t="str">
        <f>IF(試験情報記入表!J42="実施する","実施","")</f>
        <v/>
      </c>
      <c r="K63" s="82" t="str">
        <f>IF(試験情報記入表!K42="実施する","実施","")</f>
        <v/>
      </c>
      <c r="L63" s="82">
        <f>試験情報記入表!L42</f>
        <v>0</v>
      </c>
      <c r="M63" s="84" t="str">
        <f>IF(試験情報記入表!M42="実施する","実施","")</f>
        <v/>
      </c>
      <c r="N63" s="84">
        <f>試験情報記入表!N42</f>
        <v>0</v>
      </c>
      <c r="O63" s="82" t="str">
        <f>IF(試験情報記入表!O42="実施する","実施","")</f>
        <v/>
      </c>
      <c r="P63" s="82" t="str">
        <f>IF(試験情報記入表!P42="実施する","実施","")</f>
        <v/>
      </c>
      <c r="Q63" s="82">
        <f>試験情報記入表!Q42</f>
        <v>0</v>
      </c>
      <c r="R63" s="82" t="str">
        <f>IF(試験情報記入表!R42="実施する","実施","")</f>
        <v/>
      </c>
      <c r="S63" s="82" t="str">
        <f>IF(試験情報記入表!S42="実施する","実施","")</f>
        <v/>
      </c>
      <c r="T63" s="82" t="str">
        <f>IF(試験情報記入表!T42="実施する","実施","")</f>
        <v/>
      </c>
      <c r="U63" s="82">
        <f>試験情報記入表!U42</f>
        <v>0</v>
      </c>
      <c r="V63" s="82" t="str">
        <f>IF(試験情報記入表!V42="実施する","実施","")</f>
        <v/>
      </c>
      <c r="W63" s="82" t="str">
        <f>IF(試験情報記入表!W42="実施する","実施","")</f>
        <v/>
      </c>
      <c r="X63" s="82" t="str">
        <f>IF(試験情報記入表!X42="実施する","実施","")</f>
        <v/>
      </c>
      <c r="Y63" s="82">
        <f>試験情報記入表!Y42</f>
        <v>0</v>
      </c>
      <c r="Z63" s="82">
        <f>試験情報記入表!Z42</f>
        <v>0</v>
      </c>
      <c r="AA63" s="82" t="str">
        <f>IF(OR(試験情報記入表!I42="実施する",試験情報記入表!S42="実施する",試験情報記入表!AA42="実施する"),"実施","")</f>
        <v/>
      </c>
      <c r="AB63" s="82" t="str">
        <f>IF(試験情報記入表!AB42="実施する","実施","")</f>
        <v/>
      </c>
      <c r="AC63" s="82" t="str">
        <f>IF(試験情報記入表!AC42="一般照明","一般",IF(試験情報記入表!AC42="非一般照明","非一般",""))</f>
        <v/>
      </c>
    </row>
    <row r="64" spans="1:31" ht="60" customHeight="1" x14ac:dyDescent="0.15">
      <c r="A64" s="82">
        <v>34</v>
      </c>
      <c r="B64" s="87">
        <f>試験情報記入表!B43</f>
        <v>0</v>
      </c>
      <c r="C64" s="82">
        <f>試験情報記入表!C43</f>
        <v>0</v>
      </c>
      <c r="D64" s="82">
        <f>試験情報記入表!D43</f>
        <v>0</v>
      </c>
      <c r="E64" s="88">
        <f>試験情報記入表!E43</f>
        <v>0</v>
      </c>
      <c r="F64" s="82">
        <f>試験情報記入表!F43</f>
        <v>0</v>
      </c>
      <c r="G64" s="82" t="str">
        <f>IF(試験情報記入表!G43="発光面が下向き","下",IF(試験情報記入表!G43="発光面が上向き","上",""))</f>
        <v/>
      </c>
      <c r="H64" s="82" t="str">
        <f>IF(試験情報記入表!H43="実施する","実施","")</f>
        <v/>
      </c>
      <c r="I64" s="82" t="str">
        <f>IF(試験情報記入表!I43="実施する","実施","")</f>
        <v/>
      </c>
      <c r="J64" s="82" t="str">
        <f>IF(試験情報記入表!J43="実施する","実施","")</f>
        <v/>
      </c>
      <c r="K64" s="82" t="str">
        <f>IF(試験情報記入表!K43="実施する","実施","")</f>
        <v/>
      </c>
      <c r="L64" s="82">
        <f>試験情報記入表!L43</f>
        <v>0</v>
      </c>
      <c r="M64" s="84" t="str">
        <f>IF(試験情報記入表!M43="実施する","実施","")</f>
        <v/>
      </c>
      <c r="N64" s="84">
        <f>試験情報記入表!N43</f>
        <v>0</v>
      </c>
      <c r="O64" s="82" t="str">
        <f>IF(試験情報記入表!O43="実施する","実施","")</f>
        <v/>
      </c>
      <c r="P64" s="82" t="str">
        <f>IF(試験情報記入表!P43="実施する","実施","")</f>
        <v/>
      </c>
      <c r="Q64" s="82">
        <f>試験情報記入表!Q43</f>
        <v>0</v>
      </c>
      <c r="R64" s="82" t="str">
        <f>IF(試験情報記入表!R43="実施する","実施","")</f>
        <v/>
      </c>
      <c r="S64" s="82" t="str">
        <f>IF(試験情報記入表!S43="実施する","実施","")</f>
        <v/>
      </c>
      <c r="T64" s="82" t="str">
        <f>IF(試験情報記入表!T43="実施する","実施","")</f>
        <v/>
      </c>
      <c r="U64" s="82">
        <f>試験情報記入表!U43</f>
        <v>0</v>
      </c>
      <c r="V64" s="82" t="str">
        <f>IF(試験情報記入表!V43="実施する","実施","")</f>
        <v/>
      </c>
      <c r="W64" s="82" t="str">
        <f>IF(試験情報記入表!W43="実施する","実施","")</f>
        <v/>
      </c>
      <c r="X64" s="82" t="str">
        <f>IF(試験情報記入表!X43="実施する","実施","")</f>
        <v/>
      </c>
      <c r="Y64" s="82">
        <f>試験情報記入表!Y43</f>
        <v>0</v>
      </c>
      <c r="Z64" s="82">
        <f>試験情報記入表!Z43</f>
        <v>0</v>
      </c>
      <c r="AA64" s="82" t="str">
        <f>IF(OR(試験情報記入表!I43="実施する",試験情報記入表!S43="実施する",試験情報記入表!AA43="実施する"),"実施","")</f>
        <v/>
      </c>
      <c r="AB64" s="82" t="str">
        <f>IF(試験情報記入表!AB43="実施する","実施","")</f>
        <v/>
      </c>
      <c r="AC64" s="82" t="str">
        <f>IF(試験情報記入表!AC43="一般照明","一般",IF(試験情報記入表!AC43="非一般照明","非一般",""))</f>
        <v/>
      </c>
    </row>
    <row r="65" spans="1:29" ht="60" customHeight="1" x14ac:dyDescent="0.15">
      <c r="A65" s="82">
        <v>35</v>
      </c>
      <c r="B65" s="87">
        <f>試験情報記入表!B44</f>
        <v>0</v>
      </c>
      <c r="C65" s="82">
        <f>試験情報記入表!C44</f>
        <v>0</v>
      </c>
      <c r="D65" s="82">
        <f>試験情報記入表!D44</f>
        <v>0</v>
      </c>
      <c r="E65" s="88">
        <f>試験情報記入表!E44</f>
        <v>0</v>
      </c>
      <c r="F65" s="82">
        <f>試験情報記入表!F44</f>
        <v>0</v>
      </c>
      <c r="G65" s="82" t="str">
        <f>IF(試験情報記入表!G44="発光面が下向き","下",IF(試験情報記入表!G44="発光面が上向き","上",""))</f>
        <v/>
      </c>
      <c r="H65" s="82" t="str">
        <f>IF(試験情報記入表!H44="実施する","実施","")</f>
        <v/>
      </c>
      <c r="I65" s="82" t="str">
        <f>IF(試験情報記入表!I44="実施する","実施","")</f>
        <v/>
      </c>
      <c r="J65" s="82" t="str">
        <f>IF(試験情報記入表!J44="実施する","実施","")</f>
        <v/>
      </c>
      <c r="K65" s="82" t="str">
        <f>IF(試験情報記入表!K44="実施する","実施","")</f>
        <v/>
      </c>
      <c r="L65" s="82">
        <f>試験情報記入表!L44</f>
        <v>0</v>
      </c>
      <c r="M65" s="84" t="str">
        <f>IF(試験情報記入表!M44="実施する","実施","")</f>
        <v/>
      </c>
      <c r="N65" s="84">
        <f>試験情報記入表!N44</f>
        <v>0</v>
      </c>
      <c r="O65" s="82" t="str">
        <f>IF(試験情報記入表!O44="実施する","実施","")</f>
        <v/>
      </c>
      <c r="P65" s="82" t="str">
        <f>IF(試験情報記入表!P44="実施する","実施","")</f>
        <v/>
      </c>
      <c r="Q65" s="82">
        <f>試験情報記入表!Q44</f>
        <v>0</v>
      </c>
      <c r="R65" s="82" t="str">
        <f>IF(試験情報記入表!R44="実施する","実施","")</f>
        <v/>
      </c>
      <c r="S65" s="82" t="str">
        <f>IF(試験情報記入表!S44="実施する","実施","")</f>
        <v/>
      </c>
      <c r="T65" s="82" t="str">
        <f>IF(試験情報記入表!T44="実施する","実施","")</f>
        <v/>
      </c>
      <c r="U65" s="82">
        <f>試験情報記入表!U44</f>
        <v>0</v>
      </c>
      <c r="V65" s="82" t="str">
        <f>IF(試験情報記入表!V44="実施する","実施","")</f>
        <v/>
      </c>
      <c r="W65" s="82" t="str">
        <f>IF(試験情報記入表!W44="実施する","実施","")</f>
        <v/>
      </c>
      <c r="X65" s="82" t="str">
        <f>IF(試験情報記入表!X44="実施する","実施","")</f>
        <v/>
      </c>
      <c r="Y65" s="82">
        <f>試験情報記入表!Y44</f>
        <v>0</v>
      </c>
      <c r="Z65" s="82">
        <f>試験情報記入表!Z44</f>
        <v>0</v>
      </c>
      <c r="AA65" s="82" t="str">
        <f>IF(OR(試験情報記入表!I44="実施する",試験情報記入表!S44="実施する",試験情報記入表!AA44="実施する"),"実施","")</f>
        <v/>
      </c>
      <c r="AB65" s="82" t="str">
        <f>IF(試験情報記入表!AB44="実施する","実施","")</f>
        <v/>
      </c>
      <c r="AC65" s="82" t="str">
        <f>IF(試験情報記入表!AC44="一般照明","一般",IF(試験情報記入表!AC44="非一般照明","非一般",""))</f>
        <v/>
      </c>
    </row>
  </sheetData>
  <sortState xmlns:xlrd2="http://schemas.microsoft.com/office/spreadsheetml/2017/richdata2" ref="AD56:AE65">
    <sortCondition ref="AD56:AD65"/>
  </sortState>
  <mergeCells count="120">
    <mergeCell ref="A53:A55"/>
    <mergeCell ref="B53:B55"/>
    <mergeCell ref="C53:F53"/>
    <mergeCell ref="G53:G55"/>
    <mergeCell ref="H53:H55"/>
    <mergeCell ref="A21:A23"/>
    <mergeCell ref="B21:B23"/>
    <mergeCell ref="C21:F21"/>
    <mergeCell ref="G21:G23"/>
    <mergeCell ref="H21:H23"/>
    <mergeCell ref="C22:C23"/>
    <mergeCell ref="D22:D23"/>
    <mergeCell ref="A37:A39"/>
    <mergeCell ref="B37:B39"/>
    <mergeCell ref="C37:F37"/>
    <mergeCell ref="G37:G39"/>
    <mergeCell ref="H37:H39"/>
    <mergeCell ref="C54:C55"/>
    <mergeCell ref="D54:D55"/>
    <mergeCell ref="E54:E55"/>
    <mergeCell ref="F54:F55"/>
    <mergeCell ref="C38:C39"/>
    <mergeCell ref="D38:D39"/>
    <mergeCell ref="E38:E39"/>
    <mergeCell ref="A10:A12"/>
    <mergeCell ref="V21:V23"/>
    <mergeCell ref="R20:Z20"/>
    <mergeCell ref="O21:Q21"/>
    <mergeCell ref="R21:S21"/>
    <mergeCell ref="T21:U22"/>
    <mergeCell ref="E22:E23"/>
    <mergeCell ref="F22:F23"/>
    <mergeCell ref="I22:I23"/>
    <mergeCell ref="J22:J23"/>
    <mergeCell ref="K22:L22"/>
    <mergeCell ref="O22:O23"/>
    <mergeCell ref="P22:Q22"/>
    <mergeCell ref="R22:R23"/>
    <mergeCell ref="W22:Z22"/>
    <mergeCell ref="S22:S23"/>
    <mergeCell ref="O11:O12"/>
    <mergeCell ref="P11:Q11"/>
    <mergeCell ref="C2:O2"/>
    <mergeCell ref="C8:O8"/>
    <mergeCell ref="C7:O7"/>
    <mergeCell ref="C6:O6"/>
    <mergeCell ref="C5:O5"/>
    <mergeCell ref="C4:O4"/>
    <mergeCell ref="C3:O3"/>
    <mergeCell ref="J11:J12"/>
    <mergeCell ref="I11:I12"/>
    <mergeCell ref="AC11:AC12"/>
    <mergeCell ref="B10:B12"/>
    <mergeCell ref="W10:AA10"/>
    <mergeCell ref="R10:S10"/>
    <mergeCell ref="O10:Q10"/>
    <mergeCell ref="C10:F10"/>
    <mergeCell ref="K11:L11"/>
    <mergeCell ref="R11:R12"/>
    <mergeCell ref="W11:Z11"/>
    <mergeCell ref="T10:U11"/>
    <mergeCell ref="C11:C12"/>
    <mergeCell ref="F38:F39"/>
    <mergeCell ref="I38:I39"/>
    <mergeCell ref="J38:J39"/>
    <mergeCell ref="K38:L38"/>
    <mergeCell ref="Q2:Z2"/>
    <mergeCell ref="H10:H12"/>
    <mergeCell ref="F11:F12"/>
    <mergeCell ref="E11:E12"/>
    <mergeCell ref="D11:D12"/>
    <mergeCell ref="G10:G12"/>
    <mergeCell ref="W38:Z38"/>
    <mergeCell ref="M11:N11"/>
    <mergeCell ref="I10:N10"/>
    <mergeCell ref="I21:N21"/>
    <mergeCell ref="M22:N22"/>
    <mergeCell ref="Q3:AC8"/>
    <mergeCell ref="AA36:AC36"/>
    <mergeCell ref="AA2:AC2"/>
    <mergeCell ref="V10:V12"/>
    <mergeCell ref="S11:S12"/>
    <mergeCell ref="O38:O39"/>
    <mergeCell ref="P38:Q38"/>
    <mergeCell ref="M38:N38"/>
    <mergeCell ref="AB10:AC10"/>
    <mergeCell ref="I53:N53"/>
    <mergeCell ref="M54:N54"/>
    <mergeCell ref="O37:Q37"/>
    <mergeCell ref="R37:S37"/>
    <mergeCell ref="I37:N37"/>
    <mergeCell ref="I54:I55"/>
    <mergeCell ref="J54:J55"/>
    <mergeCell ref="K54:L54"/>
    <mergeCell ref="O54:O55"/>
    <mergeCell ref="R52:Z52"/>
    <mergeCell ref="O53:Q53"/>
    <mergeCell ref="R53:S53"/>
    <mergeCell ref="T53:U54"/>
    <mergeCell ref="V53:V55"/>
    <mergeCell ref="W53:AA53"/>
    <mergeCell ref="R54:R55"/>
    <mergeCell ref="S54:S55"/>
    <mergeCell ref="W54:Z54"/>
    <mergeCell ref="AC54:AC55"/>
    <mergeCell ref="V37:V39"/>
    <mergeCell ref="W37:AA37"/>
    <mergeCell ref="W21:AA21"/>
    <mergeCell ref="AB21:AC21"/>
    <mergeCell ref="AC22:AC23"/>
    <mergeCell ref="AA20:AC20"/>
    <mergeCell ref="P54:Q54"/>
    <mergeCell ref="AB37:AC37"/>
    <mergeCell ref="R38:R39"/>
    <mergeCell ref="S38:S39"/>
    <mergeCell ref="AC38:AC39"/>
    <mergeCell ref="T37:U38"/>
    <mergeCell ref="AA52:AC52"/>
    <mergeCell ref="AB53:AC53"/>
    <mergeCell ref="R36:Z36"/>
  </mergeCells>
  <phoneticPr fontId="1"/>
  <pageMargins left="0.7" right="0.7" top="0.75" bottom="0.75" header="0.3" footer="0.3"/>
  <pageSetup paperSize="9" scale="64" fitToHeight="0" orientation="landscape" horizontalDpi="1200" verticalDpi="1200" r:id="rId1"/>
  <rowBreaks count="3" manualBreakCount="3">
    <brk id="18" max="26" man="1"/>
    <brk id="34" max="26" man="1"/>
    <brk id="50"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ご記入の前に</vt:lpstr>
      <vt:lpstr>お客様情報記入表</vt:lpstr>
      <vt:lpstr>試験情報記入表</vt:lpstr>
      <vt:lpstr>試験品写真</vt:lpstr>
      <vt:lpstr>料金積算</vt:lpstr>
      <vt:lpstr>申込者情報</vt:lpstr>
      <vt:lpstr>都産技研印刷用</vt:lpstr>
      <vt:lpstr>都産技研印刷用!Print_Area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2022-11-01T00:26:44Z</dcterms:created>
  <dcterms:modified xsi:type="dcterms:W3CDTF">2024-12-17T04:30:16Z</dcterms:modified>
</cp:coreProperties>
</file>