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1_{9A9BE43F-9BD9-4690-AB6E-E842477B3ECC}" xr6:coauthVersionLast="47" xr6:coauthVersionMax="47" xr10:uidLastSave="{00000000-0000-0000-0000-000000000000}"/>
  <bookViews>
    <workbookView xWindow="-28920" yWindow="945" windowWidth="29040" windowHeight="16440" tabRatio="836" xr2:uid="{00000000-000D-0000-FFFF-FFFF00000000}"/>
  </bookViews>
  <sheets>
    <sheet name="ご記入の前に" sheetId="3" r:id="rId1"/>
    <sheet name="お客様情報記入表" sheetId="9" r:id="rId2"/>
    <sheet name="試験情報記入表" sheetId="6" r:id="rId3"/>
    <sheet name="ヒアリングシート" sheetId="38" r:id="rId4"/>
    <sheet name="送付データ雛形" sheetId="27" r:id="rId5"/>
    <sheet name="都産技研印刷用" sheetId="29" r:id="rId6"/>
    <sheet name="PTFE事前検証印刷用" sheetId="35" r:id="rId7"/>
    <sheet name="PTFE比較データ測定印刷用" sheetId="37" r:id="rId8"/>
    <sheet name="試験_t" sheetId="39" r:id="rId9"/>
    <sheet name="事前_t" sheetId="40" r:id="rId10"/>
    <sheet name="比較_t" sheetId="41" r:id="rId11"/>
    <sheet name="(使用しない)比較_t計算用" sheetId="42" state="hidden" r:id="rId12"/>
    <sheet name="事前検証計算用" sheetId="32" state="hidden" r:id="rId13"/>
    <sheet name="料金積算" sheetId="7" state="hidden" r:id="rId14"/>
    <sheet name="申込者情報" sheetId="10" state="hidden" r:id="rId15"/>
  </sheets>
  <definedNames>
    <definedName name="_xlnm._FilterDatabase" localSheetId="6" hidden="1">PTFE事前検証印刷用!$AB$60:$AC$70</definedName>
    <definedName name="_xlnm._FilterDatabase" localSheetId="7" hidden="1">PTFE比較データ測定印刷用!$AB$60:$AC$70</definedName>
    <definedName name="_xlnm._FilterDatabase" localSheetId="2" hidden="1">試験情報記入表!$A$1:$AF$54</definedName>
    <definedName name="_xlnm._FilterDatabase" localSheetId="5" hidden="1">都産技研印刷用!$AB$67:$AC$79</definedName>
    <definedName name="_xlnm.Print_Area" localSheetId="6">PTFE事前検証印刷用!$A$1:$AA$113</definedName>
    <definedName name="_xlnm.Print_Area" localSheetId="7">PTFE比較データ測定印刷用!$A$1:$AA$113</definedName>
    <definedName name="_xlnm.Print_Area" localSheetId="5">都産技研印刷用!$A$1:$AA$128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2" l="1" a="1"/>
  <c r="T7" i="41"/>
  <c r="U7" i="41"/>
  <c r="V7" i="41"/>
  <c r="W7" i="41"/>
  <c r="T8" i="41"/>
  <c r="U8" i="41"/>
  <c r="V8" i="41"/>
  <c r="W8" i="41"/>
  <c r="T9" i="41"/>
  <c r="U9" i="41"/>
  <c r="V9" i="41"/>
  <c r="W9" i="41"/>
  <c r="T10" i="41"/>
  <c r="U10" i="41"/>
  <c r="V10" i="41"/>
  <c r="W10" i="41"/>
  <c r="T11" i="41"/>
  <c r="U11" i="41"/>
  <c r="V11" i="41"/>
  <c r="W11" i="41"/>
  <c r="T12" i="41"/>
  <c r="U12" i="41"/>
  <c r="V12" i="41"/>
  <c r="W12" i="41"/>
  <c r="T13" i="41"/>
  <c r="U13" i="41"/>
  <c r="V13" i="41"/>
  <c r="W13" i="41"/>
  <c r="T14" i="41"/>
  <c r="U14" i="41"/>
  <c r="V14" i="41"/>
  <c r="W14" i="41"/>
  <c r="T15" i="41"/>
  <c r="U15" i="41"/>
  <c r="V15" i="41"/>
  <c r="W15" i="41"/>
  <c r="T16" i="41"/>
  <c r="U16" i="41"/>
  <c r="V16" i="41"/>
  <c r="W16" i="41"/>
  <c r="T17" i="41"/>
  <c r="U17" i="41"/>
  <c r="V17" i="41"/>
  <c r="W17" i="41"/>
  <c r="T18" i="41"/>
  <c r="U18" i="41"/>
  <c r="V18" i="41"/>
  <c r="W18" i="41"/>
  <c r="T19" i="41"/>
  <c r="U19" i="41"/>
  <c r="V19" i="41"/>
  <c r="W19" i="41"/>
  <c r="T20" i="41"/>
  <c r="U20" i="41"/>
  <c r="V20" i="41"/>
  <c r="W20" i="41"/>
  <c r="T21" i="41"/>
  <c r="U21" i="41"/>
  <c r="V21" i="41"/>
  <c r="W21" i="41"/>
  <c r="T22" i="41"/>
  <c r="U22" i="41"/>
  <c r="V22" i="41"/>
  <c r="W22" i="41"/>
  <c r="T23" i="41"/>
  <c r="U23" i="41"/>
  <c r="V23" i="41"/>
  <c r="W23" i="41"/>
  <c r="T24" i="41"/>
  <c r="U24" i="41"/>
  <c r="V24" i="41"/>
  <c r="W24" i="41"/>
  <c r="T25" i="41"/>
  <c r="U25" i="41"/>
  <c r="V25" i="41"/>
  <c r="W25" i="41"/>
  <c r="T26" i="41"/>
  <c r="U26" i="41"/>
  <c r="V26" i="41"/>
  <c r="W26" i="41"/>
  <c r="T27" i="41"/>
  <c r="U27" i="41"/>
  <c r="V27" i="41"/>
  <c r="W27" i="41"/>
  <c r="T28" i="41"/>
  <c r="U28" i="41"/>
  <c r="V28" i="41"/>
  <c r="W28" i="41"/>
  <c r="T29" i="41"/>
  <c r="U29" i="41"/>
  <c r="V29" i="41"/>
  <c r="W29" i="41"/>
  <c r="T30" i="41"/>
  <c r="U30" i="41"/>
  <c r="V30" i="41"/>
  <c r="W30" i="41"/>
  <c r="T31" i="41"/>
  <c r="U31" i="41"/>
  <c r="V31" i="41"/>
  <c r="W31" i="41"/>
  <c r="T32" i="41"/>
  <c r="U32" i="41"/>
  <c r="V32" i="41"/>
  <c r="W32" i="41"/>
  <c r="T33" i="41"/>
  <c r="U33" i="41"/>
  <c r="V33" i="41"/>
  <c r="W33" i="41"/>
  <c r="T34" i="41"/>
  <c r="U34" i="41"/>
  <c r="V34" i="41"/>
  <c r="W34" i="41"/>
  <c r="T35" i="41"/>
  <c r="U35" i="41"/>
  <c r="V35" i="41"/>
  <c r="W35" i="41"/>
  <c r="T36" i="41"/>
  <c r="U36" i="41"/>
  <c r="V36" i="41"/>
  <c r="W36" i="41"/>
  <c r="T37" i="41"/>
  <c r="U37" i="41"/>
  <c r="V37" i="41"/>
  <c r="W37" i="41"/>
  <c r="T38" i="41"/>
  <c r="U38" i="41"/>
  <c r="V38" i="41"/>
  <c r="W38" i="41"/>
  <c r="T39" i="41"/>
  <c r="U39" i="41"/>
  <c r="V39" i="41"/>
  <c r="W39" i="41"/>
  <c r="T40" i="41"/>
  <c r="U40" i="41"/>
  <c r="V40" i="41"/>
  <c r="W40" i="41"/>
  <c r="T41" i="41"/>
  <c r="U41" i="41"/>
  <c r="V41" i="41"/>
  <c r="W41" i="41"/>
  <c r="T42" i="41"/>
  <c r="U42" i="41"/>
  <c r="V42" i="41"/>
  <c r="W42" i="41"/>
  <c r="T43" i="41"/>
  <c r="U43" i="41"/>
  <c r="V43" i="41"/>
  <c r="W43" i="41"/>
  <c r="T44" i="41"/>
  <c r="U44" i="41"/>
  <c r="V44" i="41"/>
  <c r="W44" i="41"/>
  <c r="T45" i="41"/>
  <c r="U45" i="41"/>
  <c r="V45" i="41"/>
  <c r="W45" i="41"/>
  <c r="T46" i="41"/>
  <c r="U46" i="41"/>
  <c r="V46" i="41"/>
  <c r="W46" i="41"/>
  <c r="T47" i="41"/>
  <c r="U47" i="41"/>
  <c r="V47" i="41"/>
  <c r="W47" i="41"/>
  <c r="T48" i="41"/>
  <c r="U48" i="41"/>
  <c r="V48" i="41"/>
  <c r="W48" i="41"/>
  <c r="T49" i="41"/>
  <c r="U49" i="41"/>
  <c r="V49" i="41"/>
  <c r="W49" i="41"/>
  <c r="T50" i="41"/>
  <c r="U50" i="41"/>
  <c r="V50" i="41"/>
  <c r="W50" i="41"/>
  <c r="T51" i="41"/>
  <c r="U51" i="41"/>
  <c r="V51" i="41"/>
  <c r="W51" i="41"/>
  <c r="T52" i="41"/>
  <c r="U52" i="41"/>
  <c r="V52" i="41"/>
  <c r="W52" i="41"/>
  <c r="T53" i="41"/>
  <c r="U53" i="41"/>
  <c r="V53" i="41"/>
  <c r="W53" i="41"/>
  <c r="T54" i="41"/>
  <c r="U54" i="41"/>
  <c r="V54" i="41"/>
  <c r="W54" i="41"/>
  <c r="T55" i="41"/>
  <c r="U55" i="41"/>
  <c r="V55" i="41"/>
  <c r="W55" i="41"/>
  <c r="T56" i="41"/>
  <c r="U56" i="41"/>
  <c r="V56" i="41"/>
  <c r="W56" i="41"/>
  <c r="T57" i="41"/>
  <c r="U57" i="41"/>
  <c r="V57" i="41"/>
  <c r="W57" i="41"/>
  <c r="T58" i="41"/>
  <c r="U58" i="41"/>
  <c r="V58" i="41"/>
  <c r="W58" i="41"/>
  <c r="T59" i="41"/>
  <c r="U59" i="41"/>
  <c r="V59" i="41"/>
  <c r="W59" i="41"/>
  <c r="T60" i="41"/>
  <c r="U60" i="41"/>
  <c r="V60" i="41"/>
  <c r="W60" i="41"/>
  <c r="T61" i="41"/>
  <c r="U61" i="41"/>
  <c r="V61" i="41"/>
  <c r="W61" i="41"/>
  <c r="T62" i="41"/>
  <c r="U62" i="41"/>
  <c r="V62" i="41"/>
  <c r="W62" i="41"/>
  <c r="T63" i="41"/>
  <c r="U63" i="41"/>
  <c r="V63" i="41"/>
  <c r="W63" i="41"/>
  <c r="D11" i="41" a="1"/>
  <c r="D13" i="41" a="1"/>
  <c r="D14" i="41" a="1"/>
  <c r="D15" i="41" a="1"/>
  <c r="D19" i="41" a="1"/>
  <c r="D20" i="41" a="1"/>
  <c r="D24" i="41" a="1"/>
  <c r="D27" i="41" a="1"/>
  <c r="D28" i="41" a="1"/>
  <c r="D29" i="41" a="1"/>
  <c r="D36" i="41" a="1"/>
  <c r="D37" i="41" a="1"/>
  <c r="D38" i="41" a="1"/>
  <c r="D43" i="41" a="1"/>
  <c r="D45" i="41" a="1"/>
  <c r="D46" i="41" a="1"/>
  <c r="D47" i="41" a="1"/>
  <c r="D51" i="41" a="1"/>
  <c r="D52" i="41" a="1"/>
  <c r="D56" i="41" a="1"/>
  <c r="D59" i="41" a="1"/>
  <c r="D60" i="41" a="1"/>
  <c r="D61" i="41" a="1"/>
  <c r="C7" i="41"/>
  <c r="D7" i="41" s="1" a="1"/>
  <c r="C8" i="41"/>
  <c r="D8" i="41" s="1" a="1"/>
  <c r="C9" i="41"/>
  <c r="D9" i="41" s="1" a="1"/>
  <c r="C10" i="41"/>
  <c r="D10" i="41" s="1" a="1"/>
  <c r="C11" i="41"/>
  <c r="C12" i="41"/>
  <c r="D12" i="41" s="1" a="1"/>
  <c r="C13" i="41"/>
  <c r="C14" i="41"/>
  <c r="C15" i="41"/>
  <c r="C16" i="41"/>
  <c r="D16" i="41" s="1" a="1"/>
  <c r="C17" i="41"/>
  <c r="D17" i="41" s="1" a="1"/>
  <c r="C18" i="41"/>
  <c r="D18" i="41" s="1" a="1"/>
  <c r="C19" i="41"/>
  <c r="C20" i="41"/>
  <c r="C21" i="41"/>
  <c r="D21" i="41" s="1" a="1"/>
  <c r="C22" i="41"/>
  <c r="D22" i="41" s="1" a="1"/>
  <c r="C23" i="41"/>
  <c r="D23" i="41" s="1" a="1"/>
  <c r="C24" i="41"/>
  <c r="C25" i="41"/>
  <c r="D25" i="41" s="1" a="1"/>
  <c r="C26" i="41"/>
  <c r="D26" i="41" s="1" a="1"/>
  <c r="C27" i="41"/>
  <c r="C28" i="41"/>
  <c r="C29" i="41"/>
  <c r="C30" i="41"/>
  <c r="D30" i="41" s="1" a="1"/>
  <c r="C31" i="41"/>
  <c r="D31" i="41" s="1" a="1"/>
  <c r="C32" i="41"/>
  <c r="D32" i="41" s="1" a="1"/>
  <c r="C33" i="41"/>
  <c r="D33" i="41" s="1" a="1"/>
  <c r="C34" i="41"/>
  <c r="D34" i="41" s="1" a="1"/>
  <c r="C35" i="41"/>
  <c r="D35" i="41" s="1" a="1"/>
  <c r="C36" i="41"/>
  <c r="C37" i="41"/>
  <c r="C38" i="41"/>
  <c r="C39" i="41"/>
  <c r="D39" i="41" s="1" a="1"/>
  <c r="C40" i="41"/>
  <c r="D40" i="41" s="1" a="1"/>
  <c r="C41" i="41"/>
  <c r="D41" i="41" s="1" a="1"/>
  <c r="C42" i="41"/>
  <c r="D42" i="41" s="1" a="1"/>
  <c r="C43" i="41"/>
  <c r="C44" i="41"/>
  <c r="D44" i="41" s="1" a="1"/>
  <c r="C45" i="41"/>
  <c r="C46" i="41"/>
  <c r="C47" i="41"/>
  <c r="C48" i="41"/>
  <c r="D48" i="41" s="1" a="1"/>
  <c r="C49" i="41"/>
  <c r="D49" i="41" s="1" a="1"/>
  <c r="C50" i="41"/>
  <c r="D50" i="41" s="1" a="1"/>
  <c r="C51" i="41"/>
  <c r="C52" i="41"/>
  <c r="C53" i="41"/>
  <c r="D53" i="41" s="1" a="1"/>
  <c r="C54" i="41"/>
  <c r="D54" i="41" s="1" a="1"/>
  <c r="C55" i="41"/>
  <c r="D55" i="41" s="1" a="1"/>
  <c r="C56" i="41"/>
  <c r="C57" i="41"/>
  <c r="D57" i="41" s="1" a="1"/>
  <c r="C58" i="41"/>
  <c r="D58" i="41" s="1" a="1"/>
  <c r="C59" i="41"/>
  <c r="C60" i="41"/>
  <c r="C61" i="41"/>
  <c r="C62" i="41"/>
  <c r="D62" i="41" s="1" a="1"/>
  <c r="C63" i="41"/>
  <c r="D63" i="41" s="1" a="1"/>
  <c r="H6" i="32" l="1" a="1"/>
  <c r="H7" i="32" a="1"/>
  <c r="H8" i="32" a="1"/>
  <c r="H9" i="32" a="1"/>
  <c r="H10" i="32" a="1"/>
  <c r="H11" i="32" a="1"/>
  <c r="H12" i="32" a="1"/>
  <c r="H13" i="32" a="1"/>
  <c r="H14" i="32" a="1"/>
  <c r="H15" i="32" a="1"/>
  <c r="H16" i="32" a="1"/>
  <c r="H17" i="32" a="1"/>
  <c r="H18" i="32" a="1"/>
  <c r="H19" i="32" a="1"/>
  <c r="H20" i="32" a="1"/>
  <c r="H21" i="32" a="1"/>
  <c r="H22" i="32" a="1"/>
  <c r="H23" i="32" a="1"/>
  <c r="H24" i="32" a="1"/>
  <c r="H25" i="32" a="1"/>
  <c r="H26" i="32" a="1"/>
  <c r="H27" i="32" a="1"/>
  <c r="H28" i="32" a="1"/>
  <c r="H29" i="32" a="1"/>
  <c r="H30" i="32" a="1"/>
  <c r="H31" i="32" a="1"/>
  <c r="H32" i="32" a="1"/>
  <c r="H33" i="32" a="1"/>
  <c r="H34" i="32" a="1"/>
  <c r="H35" i="32" a="1"/>
  <c r="H36" i="32" a="1"/>
  <c r="H37" i="32" a="1"/>
  <c r="H38" i="32" a="1"/>
  <c r="H39" i="32" a="1"/>
  <c r="H40" i="32" a="1"/>
  <c r="H41" i="32" a="1"/>
  <c r="H42" i="32" a="1"/>
  <c r="H43" i="32" a="1"/>
  <c r="H44" i="32" a="1"/>
  <c r="H45" i="32" a="1"/>
  <c r="H46" i="32" a="1"/>
  <c r="H47" i="32" a="1"/>
  <c r="H48" i="32" a="1"/>
  <c r="H49" i="32" a="1"/>
  <c r="H50" i="32" a="1"/>
  <c r="H51" i="32" a="1"/>
  <c r="H52" i="32" a="1"/>
  <c r="H53" i="32" a="1"/>
  <c r="H54" i="32" a="1"/>
  <c r="H55" i="32" a="1"/>
  <c r="H56" i="32" a="1"/>
  <c r="H57" i="32" a="1"/>
  <c r="H58" i="32" a="1"/>
  <c r="H59" i="32" a="1"/>
  <c r="H60" i="32" a="1"/>
  <c r="H61" i="32" a="1"/>
  <c r="H62" i="32" a="1"/>
  <c r="U6" i="32"/>
  <c r="U7" i="32"/>
  <c r="U8" i="32"/>
  <c r="U9" i="32"/>
  <c r="U10" i="32"/>
  <c r="U11" i="32"/>
  <c r="U12" i="32"/>
  <c r="U13" i="32"/>
  <c r="U14" i="32"/>
  <c r="U15" i="32"/>
  <c r="U16" i="32"/>
  <c r="U17" i="32"/>
  <c r="U18" i="32"/>
  <c r="U19" i="32"/>
  <c r="U20" i="32"/>
  <c r="U21" i="32"/>
  <c r="U22" i="32"/>
  <c r="U23" i="32"/>
  <c r="U24" i="32"/>
  <c r="U25" i="32"/>
  <c r="U26" i="32"/>
  <c r="U27" i="32"/>
  <c r="U28" i="32"/>
  <c r="U29" i="32"/>
  <c r="U30" i="32"/>
  <c r="U31" i="32"/>
  <c r="U32" i="32"/>
  <c r="U33" i="32"/>
  <c r="U34" i="32"/>
  <c r="U35" i="32"/>
  <c r="U36" i="32"/>
  <c r="U37" i="32"/>
  <c r="U38" i="32"/>
  <c r="U39" i="32"/>
  <c r="U40" i="32"/>
  <c r="U41" i="32"/>
  <c r="U42" i="32"/>
  <c r="U43" i="32"/>
  <c r="U44" i="32"/>
  <c r="U45" i="32"/>
  <c r="U46" i="32"/>
  <c r="U47" i="32"/>
  <c r="U48" i="32"/>
  <c r="U49" i="32"/>
  <c r="U50" i="32"/>
  <c r="U51" i="32"/>
  <c r="U52" i="32"/>
  <c r="U53" i="32"/>
  <c r="U54" i="32"/>
  <c r="U55" i="32"/>
  <c r="U56" i="32"/>
  <c r="U57" i="32"/>
  <c r="U58" i="32"/>
  <c r="U59" i="32"/>
  <c r="U60" i="32"/>
  <c r="U61" i="32"/>
  <c r="U62" i="32"/>
  <c r="G6" i="32"/>
  <c r="G7" i="32"/>
  <c r="G8" i="32"/>
  <c r="G9" i="32"/>
  <c r="G10" i="32"/>
  <c r="G11" i="32"/>
  <c r="G12" i="32"/>
  <c r="G13" i="32"/>
  <c r="G14" i="32"/>
  <c r="G15" i="32"/>
  <c r="G16" i="32"/>
  <c r="G17" i="32"/>
  <c r="G18" i="32"/>
  <c r="G19" i="32"/>
  <c r="G20" i="32"/>
  <c r="G21" i="32"/>
  <c r="G22" i="32"/>
  <c r="G23" i="32"/>
  <c r="G24" i="32"/>
  <c r="G25" i="32"/>
  <c r="G26" i="32"/>
  <c r="G27" i="32"/>
  <c r="G28" i="32"/>
  <c r="G29" i="32"/>
  <c r="G30" i="32"/>
  <c r="G31" i="32"/>
  <c r="G32" i="32"/>
  <c r="G33" i="32"/>
  <c r="G34" i="32"/>
  <c r="G35" i="32"/>
  <c r="G36" i="32"/>
  <c r="G37" i="32"/>
  <c r="G38" i="32"/>
  <c r="G39" i="32"/>
  <c r="G40" i="32"/>
  <c r="G41" i="32"/>
  <c r="G42" i="32"/>
  <c r="G43" i="32"/>
  <c r="G44" i="32"/>
  <c r="G45" i="32"/>
  <c r="G46" i="32"/>
  <c r="G47" i="32"/>
  <c r="G48" i="32"/>
  <c r="G49" i="32"/>
  <c r="G50" i="32"/>
  <c r="G51" i="32"/>
  <c r="G52" i="32"/>
  <c r="G53" i="32"/>
  <c r="G54" i="32"/>
  <c r="G55" i="32"/>
  <c r="G56" i="32"/>
  <c r="G57" i="32"/>
  <c r="G58" i="32"/>
  <c r="G59" i="32"/>
  <c r="G60" i="32"/>
  <c r="G61" i="32"/>
  <c r="G62" i="32"/>
  <c r="C5" i="32" a="1"/>
  <c r="C6" i="32" a="1"/>
  <c r="C7" i="32" a="1"/>
  <c r="C8" i="32" a="1"/>
  <c r="C9" i="32" a="1"/>
  <c r="C10" i="32" a="1"/>
  <c r="C11" i="32" a="1"/>
  <c r="C12" i="32" a="1"/>
  <c r="C13" i="32" a="1"/>
  <c r="C14" i="32" a="1"/>
  <c r="C15" i="32" a="1"/>
  <c r="C16" i="32" a="1"/>
  <c r="C17" i="32" a="1"/>
  <c r="C18" i="32" a="1"/>
  <c r="C19" i="32" a="1"/>
  <c r="C20" i="32" a="1"/>
  <c r="C21" i="32" a="1"/>
  <c r="C22" i="32" a="1"/>
  <c r="C23" i="32" a="1"/>
  <c r="C24" i="32" a="1"/>
  <c r="C25" i="32" a="1"/>
  <c r="C26" i="32" a="1"/>
  <c r="C27" i="32" a="1"/>
  <c r="C28" i="32" a="1"/>
  <c r="C29" i="32" a="1"/>
  <c r="C30" i="32" a="1"/>
  <c r="C31" i="32" a="1"/>
  <c r="C32" i="32" a="1"/>
  <c r="C33" i="32" a="1"/>
  <c r="C34" i="32" a="1"/>
  <c r="C35" i="32" a="1"/>
  <c r="C36" i="32" a="1"/>
  <c r="C37" i="32" a="1"/>
  <c r="C38" i="32" a="1"/>
  <c r="C39" i="32" a="1"/>
  <c r="C40" i="32" a="1"/>
  <c r="C41" i="32" a="1"/>
  <c r="C42" i="32" a="1"/>
  <c r="C43" i="32" a="1"/>
  <c r="C44" i="32" a="1"/>
  <c r="C45" i="32" a="1"/>
  <c r="C46" i="32" a="1"/>
  <c r="C47" i="32" a="1"/>
  <c r="C48" i="32" a="1"/>
  <c r="C49" i="32" a="1"/>
  <c r="C50" i="32" a="1"/>
  <c r="C51" i="32" a="1"/>
  <c r="C52" i="32" a="1"/>
  <c r="C53" i="32" a="1"/>
  <c r="C54" i="32" a="1"/>
  <c r="C55" i="32" a="1"/>
  <c r="C56" i="32" a="1"/>
  <c r="C57" i="32" a="1"/>
  <c r="C58" i="32" a="1"/>
  <c r="C59" i="32" a="1"/>
  <c r="C60" i="32" a="1"/>
  <c r="C61" i="32" a="1"/>
  <c r="C62" i="32" a="1"/>
  <c r="Q39" i="35" a="1"/>
  <c r="K39" i="35" a="1"/>
  <c r="W17" i="35" a="1"/>
  <c r="K67" i="37" a="1"/>
  <c r="E79" i="37" a="1"/>
  <c r="K101" i="35" a="1"/>
  <c r="K33" i="37" a="1"/>
  <c r="W67" i="35" a="1"/>
  <c r="Q95" i="35" a="1"/>
  <c r="Q33" i="37" a="1"/>
  <c r="Q79" i="37" a="1"/>
  <c r="K39" i="37" a="1"/>
  <c r="Q73" i="35" a="1"/>
  <c r="W39" i="35" a="1"/>
  <c r="E95" i="37" a="1"/>
  <c r="W95" i="35" a="1"/>
  <c r="E39" i="37" a="1"/>
  <c r="W89" i="35" a="1"/>
  <c r="K95" i="37" a="1"/>
  <c r="E51" i="35" a="1"/>
  <c r="K107" i="35" a="1"/>
  <c r="K45" i="35" a="1"/>
  <c r="E33" i="37" a="1"/>
  <c r="K89" i="37" a="1"/>
  <c r="E61" i="37" a="1"/>
  <c r="K95" i="35" a="1"/>
  <c r="K33" i="35" a="1"/>
  <c r="E33" i="35" a="1"/>
  <c r="Q17" i="37" a="1"/>
  <c r="W11" i="37" a="1"/>
  <c r="Q45" i="37" a="1"/>
  <c r="W45" i="37" a="1"/>
  <c r="E107" i="37" a="1"/>
  <c r="K79" i="35" a="1"/>
  <c r="Q101" i="37" a="1"/>
  <c r="K61" i="37" a="1"/>
  <c r="E95" i="35" a="1"/>
  <c r="Q73" i="37" a="1"/>
  <c r="Q51" i="35" a="1"/>
  <c r="K79" i="37" a="1"/>
  <c r="Q101" i="35" a="1"/>
  <c r="Q23" i="35" a="1"/>
  <c r="W107" i="37" a="1"/>
  <c r="Q107" i="35" a="1"/>
  <c r="K51" i="37" a="1"/>
  <c r="E67" i="37" a="1"/>
  <c r="E89" i="35" a="1"/>
  <c r="K17" i="37" a="1"/>
  <c r="W51" i="35" a="1"/>
  <c r="K51" i="35" a="1"/>
  <c r="W101" i="37" a="1"/>
  <c r="W107" i="35" a="1"/>
  <c r="E51" i="37" a="1"/>
  <c r="E101" i="35" a="1"/>
  <c r="K23" i="35" a="1"/>
  <c r="Q67" i="37" a="1"/>
  <c r="K23" i="37" a="1"/>
  <c r="Q61" i="35" a="1"/>
  <c r="W23" i="35" a="1"/>
  <c r="K61" i="35" a="1"/>
  <c r="W51" i="37" a="1"/>
  <c r="E61" i="35" a="1"/>
  <c r="Q17" i="35" a="1"/>
  <c r="W45" i="35" a="1"/>
  <c r="E89" i="37" a="1"/>
  <c r="W39" i="37" a="1"/>
  <c r="E39" i="35" a="1"/>
  <c r="K107" i="37" a="1"/>
  <c r="W73" i="37" a="1"/>
  <c r="W23" i="37" a="1"/>
  <c r="E23" i="35" a="1"/>
  <c r="W33" i="35" a="1"/>
  <c r="W61" i="37" a="1"/>
  <c r="Q79" i="35" a="1"/>
  <c r="Q107" i="37" a="1"/>
  <c r="E17" i="35" a="1"/>
  <c r="E107" i="35" a="1"/>
  <c r="Q67" i="35" a="1"/>
  <c r="K101" i="37" a="1"/>
  <c r="W101" i="35" a="1"/>
  <c r="W33" i="37" a="1"/>
  <c r="E45" i="37" a="1"/>
  <c r="K45" i="37" a="1"/>
  <c r="W79" i="35" a="1"/>
  <c r="W17" i="37" a="1"/>
  <c r="E17" i="37" a="1"/>
  <c r="K67" i="35" a="1"/>
  <c r="W79" i="37" a="1"/>
  <c r="Q51" i="37" a="1"/>
  <c r="E79" i="35" a="1"/>
  <c r="Q89" i="35" a="1"/>
  <c r="E23" i="37" a="1"/>
  <c r="Q45" i="35" a="1"/>
  <c r="W73" i="35" a="1"/>
  <c r="W11" i="35" a="1"/>
  <c r="Q39" i="37" a="1"/>
  <c r="W67" i="37" a="1"/>
  <c r="Q23" i="37" a="1"/>
  <c r="E67" i="35" a="1"/>
  <c r="E73" i="35" a="1"/>
  <c r="K73" i="35" a="1"/>
  <c r="Q33" i="35" a="1"/>
  <c r="W61" i="35" a="1"/>
  <c r="E101" i="37" a="1"/>
  <c r="K89" i="35" a="1"/>
  <c r="E73" i="37" a="1"/>
  <c r="W89" i="37" a="1"/>
  <c r="E45" i="35" a="1"/>
  <c r="Q89" i="37" a="1"/>
  <c r="K17" i="35" a="1"/>
  <c r="K73" i="37" a="1"/>
  <c r="Q95" i="37" a="1"/>
  <c r="W95" i="37" a="1"/>
  <c r="Q61" i="37" a="1"/>
  <c r="AF11" i="6"/>
  <c r="AF12" i="6"/>
  <c r="AF13" i="6"/>
  <c r="AF14" i="6"/>
  <c r="AF15" i="6"/>
  <c r="AF16" i="6"/>
  <c r="AF17" i="6"/>
  <c r="AF6" i="32" l="1"/>
  <c r="AF7" i="32"/>
  <c r="AF8" i="32"/>
  <c r="AF9" i="32"/>
  <c r="AF10" i="32"/>
  <c r="AF11" i="32"/>
  <c r="AF12" i="32"/>
  <c r="AF13" i="32"/>
  <c r="AF14" i="32"/>
  <c r="AF15" i="32"/>
  <c r="AF16" i="32"/>
  <c r="AF17" i="32"/>
  <c r="AF18" i="32"/>
  <c r="AF19" i="32"/>
  <c r="AF20" i="32"/>
  <c r="AF21" i="32"/>
  <c r="AF22" i="32"/>
  <c r="AF23" i="32"/>
  <c r="AF24" i="32"/>
  <c r="AF25" i="32"/>
  <c r="AF26" i="32"/>
  <c r="AF27" i="32"/>
  <c r="AF28" i="32"/>
  <c r="AF29" i="32"/>
  <c r="AF30" i="32"/>
  <c r="AF31" i="32"/>
  <c r="AF32" i="32"/>
  <c r="AF33" i="32"/>
  <c r="AF34" i="32"/>
  <c r="AF35" i="32"/>
  <c r="AF36" i="32"/>
  <c r="AF37" i="32"/>
  <c r="AF38" i="32"/>
  <c r="AF39" i="32"/>
  <c r="AF40" i="32"/>
  <c r="AF41" i="32"/>
  <c r="AF42" i="32"/>
  <c r="AF43" i="32"/>
  <c r="AF44" i="32"/>
  <c r="AF45" i="32"/>
  <c r="AF46" i="32"/>
  <c r="AF47" i="32"/>
  <c r="AF48" i="32"/>
  <c r="AF49" i="32"/>
  <c r="AF50" i="32"/>
  <c r="AF51" i="32"/>
  <c r="AF52" i="32"/>
  <c r="AF53" i="32"/>
  <c r="AF54" i="32"/>
  <c r="AF55" i="32"/>
  <c r="AF56" i="32"/>
  <c r="AF57" i="32"/>
  <c r="AF58" i="32"/>
  <c r="AF59" i="32"/>
  <c r="AF60" i="32"/>
  <c r="AF61" i="32"/>
  <c r="AF62" i="32"/>
  <c r="AE6" i="32"/>
  <c r="AE7" i="32"/>
  <c r="AE8" i="32"/>
  <c r="AE9" i="32"/>
  <c r="AE10" i="32"/>
  <c r="AE11" i="32"/>
  <c r="AE12" i="32"/>
  <c r="AE13" i="32"/>
  <c r="AE14" i="32"/>
  <c r="AE15" i="32"/>
  <c r="AE16" i="32"/>
  <c r="AE17" i="32"/>
  <c r="AE18" i="32"/>
  <c r="AE19" i="32"/>
  <c r="AE20" i="32"/>
  <c r="AE21" i="32"/>
  <c r="AE22" i="32"/>
  <c r="AE23" i="32"/>
  <c r="AE24" i="32"/>
  <c r="AE25" i="32"/>
  <c r="AE26" i="32"/>
  <c r="AE27" i="32"/>
  <c r="AE28" i="32"/>
  <c r="AE29" i="32"/>
  <c r="AE30" i="32"/>
  <c r="AE31" i="32"/>
  <c r="AE32" i="32"/>
  <c r="AE33" i="32"/>
  <c r="AE34" i="32"/>
  <c r="AE35" i="32"/>
  <c r="AE36" i="32"/>
  <c r="AE37" i="32"/>
  <c r="AE38" i="32"/>
  <c r="AE39" i="32"/>
  <c r="AE40" i="32"/>
  <c r="AE41" i="32"/>
  <c r="AE42" i="32"/>
  <c r="AE43" i="32"/>
  <c r="AE44" i="32"/>
  <c r="AE45" i="32"/>
  <c r="AE46" i="32"/>
  <c r="AE47" i="32"/>
  <c r="AE48" i="32"/>
  <c r="AE49" i="32"/>
  <c r="AE50" i="32"/>
  <c r="AE51" i="32"/>
  <c r="AE52" i="32"/>
  <c r="AE53" i="32"/>
  <c r="AE54" i="32"/>
  <c r="AE55" i="32"/>
  <c r="AE56" i="32"/>
  <c r="AE57" i="32"/>
  <c r="AE58" i="32"/>
  <c r="AE59" i="32"/>
  <c r="AE60" i="32"/>
  <c r="AE61" i="32"/>
  <c r="AE62" i="32"/>
  <c r="AH14" i="6"/>
  <c r="J19" i="29" a="1"/>
  <c r="D58" i="29" a="1"/>
  <c r="D101" i="29" a="1"/>
  <c r="J83" i="29" a="1"/>
  <c r="P122" i="29" a="1"/>
  <c r="P58" i="29" a="1"/>
  <c r="J44" i="29" a="1"/>
  <c r="D69" i="29" a="1"/>
  <c r="P26" i="29" a="1"/>
  <c r="P90" i="29" a="1"/>
  <c r="P108" i="29" a="1"/>
  <c r="V69" i="29" a="1"/>
  <c r="D12" i="29" a="1"/>
  <c r="V51" i="29" a="1"/>
  <c r="J69" i="29" a="1"/>
  <c r="J90" i="29" a="1"/>
  <c r="P76" i="29" a="1"/>
  <c r="V26" i="29" a="1"/>
  <c r="J76" i="29" a="1"/>
  <c r="V12" i="29" a="1"/>
  <c r="D90" i="29" a="1"/>
  <c r="V122" i="29" a="1"/>
  <c r="D115" i="29" a="1"/>
  <c r="V58" i="29" a="1"/>
  <c r="J108" i="29" a="1"/>
  <c r="J37" i="29" a="1"/>
  <c r="D83" i="29" a="1"/>
  <c r="D19" i="29" a="1"/>
  <c r="P19" i="29" a="1"/>
  <c r="V115" i="29" a="1"/>
  <c r="V108" i="29" a="1"/>
  <c r="D37" i="29" a="1"/>
  <c r="V101" i="29" a="1"/>
  <c r="P69" i="29" a="1"/>
  <c r="V37" i="29" a="1"/>
  <c r="J26" i="29" a="1"/>
  <c r="V76" i="29" a="1"/>
  <c r="P115" i="29" a="1"/>
  <c r="D44" i="29" a="1"/>
  <c r="D122" i="29" a="1"/>
  <c r="J101" i="29" a="1"/>
  <c r="P44" i="29" a="1"/>
  <c r="J58" i="29" a="1"/>
  <c r="P83" i="29" a="1"/>
  <c r="D76" i="29" a="1"/>
  <c r="D26" i="29" a="1"/>
  <c r="V83" i="29" a="1"/>
  <c r="V90" i="29" a="1"/>
  <c r="D51" i="29" a="1"/>
  <c r="D108" i="29" a="1"/>
  <c r="P51" i="29" a="1"/>
  <c r="J12" i="29" a="1"/>
  <c r="V19" i="29" a="1"/>
  <c r="J122" i="29" a="1"/>
  <c r="P101" i="29" a="1"/>
  <c r="P12" i="29" a="1"/>
  <c r="V44" i="29" a="1"/>
  <c r="J115" i="29" a="1"/>
  <c r="J51" i="29" a="1"/>
  <c r="P37" i="29" a="1"/>
  <c r="J15" i="6"/>
  <c r="C5" i="29"/>
  <c r="D68" i="29" a="1"/>
  <c r="D114" i="29" a="1"/>
  <c r="V11" i="29" a="1"/>
  <c r="J50" i="29" a="1"/>
  <c r="J121" i="29" a="1"/>
  <c r="V121" i="29" a="1"/>
  <c r="D36" i="29" a="1"/>
  <c r="P11" i="29" a="1"/>
  <c r="J75" i="29" a="1"/>
  <c r="D107" i="29" a="1"/>
  <c r="D25" i="29" a="1"/>
  <c r="D89" i="29" a="1"/>
  <c r="V43" i="29" a="1"/>
  <c r="J107" i="29" a="1"/>
  <c r="P18" i="29" a="1"/>
  <c r="D11" i="29" a="1"/>
  <c r="V107" i="29" a="1"/>
  <c r="P25" i="29" a="1"/>
  <c r="V57" i="29" a="1"/>
  <c r="D75" i="29" a="1"/>
  <c r="V18" i="29" a="1"/>
  <c r="V68" i="29" a="1"/>
  <c r="D121" i="29" a="1"/>
  <c r="P89" i="29" a="1"/>
  <c r="J89" i="29" a="1"/>
  <c r="P107" i="29" a="1"/>
  <c r="V82" i="29" a="1"/>
  <c r="V114" i="29" a="1"/>
  <c r="V50" i="29" a="1"/>
  <c r="D43" i="29" a="1"/>
  <c r="J82" i="29" a="1"/>
  <c r="D57" i="29" a="1"/>
  <c r="J43" i="29" a="1"/>
  <c r="J100" i="29" a="1"/>
  <c r="P57" i="29" a="1"/>
  <c r="V75" i="29" a="1"/>
  <c r="P43" i="29" a="1"/>
  <c r="J25" i="29" a="1"/>
  <c r="P82" i="29" a="1"/>
  <c r="J114" i="29" a="1"/>
  <c r="D100" i="29" a="1"/>
  <c r="J11" i="29" a="1"/>
  <c r="P36" i="29" a="1"/>
  <c r="P50" i="29" a="1"/>
  <c r="V100" i="29" a="1"/>
  <c r="P121" i="29" a="1"/>
  <c r="J36" i="29" a="1"/>
  <c r="V89" i="29" a="1"/>
  <c r="V36" i="29" a="1"/>
  <c r="J57" i="29" a="1"/>
  <c r="J18" i="29" a="1"/>
  <c r="D18" i="29" a="1"/>
  <c r="D50" i="29" a="1"/>
  <c r="P75" i="29" a="1"/>
  <c r="P114" i="29" a="1"/>
  <c r="P100" i="29" a="1"/>
  <c r="P68" i="29" a="1"/>
  <c r="D82" i="29" a="1"/>
  <c r="V25" i="29" a="1"/>
  <c r="J68" i="29" a="1"/>
  <c r="V18" i="39"/>
  <c r="V19" i="39"/>
  <c r="V41" i="39"/>
  <c r="V42" i="39"/>
  <c r="V50" i="39"/>
  <c r="V51" i="39"/>
  <c r="P19" i="39"/>
  <c r="L29" i="39"/>
  <c r="L43" i="39"/>
  <c r="I42" i="39"/>
  <c r="I45" i="39"/>
  <c r="I61" i="39"/>
  <c r="I63" i="39"/>
  <c r="C5" i="39"/>
  <c r="C6" i="39"/>
  <c r="C7" i="39"/>
  <c r="C8" i="39"/>
  <c r="C9" i="39"/>
  <c r="C10" i="39"/>
  <c r="C11" i="39"/>
  <c r="C12" i="39"/>
  <c r="C13" i="39"/>
  <c r="C14" i="39"/>
  <c r="C15" i="39"/>
  <c r="C16" i="39"/>
  <c r="C17" i="39"/>
  <c r="C18" i="39"/>
  <c r="C19" i="39"/>
  <c r="C20" i="39"/>
  <c r="C21" i="39"/>
  <c r="C22" i="39"/>
  <c r="C23" i="39"/>
  <c r="C24" i="39"/>
  <c r="C25" i="39"/>
  <c r="C26" i="39"/>
  <c r="C27" i="39"/>
  <c r="C28" i="39"/>
  <c r="C29" i="39"/>
  <c r="C30" i="39"/>
  <c r="C31" i="39"/>
  <c r="C32" i="39"/>
  <c r="C33" i="39"/>
  <c r="C34" i="39"/>
  <c r="C35" i="39"/>
  <c r="C36" i="39"/>
  <c r="C37" i="39"/>
  <c r="C38" i="39"/>
  <c r="C39" i="39"/>
  <c r="C40" i="39"/>
  <c r="C41" i="39"/>
  <c r="C42" i="39"/>
  <c r="C43" i="39"/>
  <c r="C44" i="39"/>
  <c r="C45" i="39"/>
  <c r="C46" i="39"/>
  <c r="C47" i="39"/>
  <c r="C48" i="39"/>
  <c r="C49" i="39"/>
  <c r="C50" i="39"/>
  <c r="C51" i="39"/>
  <c r="C52" i="39"/>
  <c r="C53" i="39"/>
  <c r="C54" i="39"/>
  <c r="C55" i="39"/>
  <c r="C56" i="39"/>
  <c r="C57" i="39"/>
  <c r="C58" i="39"/>
  <c r="C59" i="39"/>
  <c r="C60" i="39"/>
  <c r="C61" i="39"/>
  <c r="C62" i="39"/>
  <c r="C63" i="39"/>
  <c r="C64" i="39"/>
  <c r="C4" i="39"/>
  <c r="X75" i="29" l="1" a="1"/>
  <c r="F18" i="29" a="1"/>
  <c r="X50" i="29" a="1"/>
  <c r="L114" i="29" a="1"/>
  <c r="X121" i="29" a="1"/>
  <c r="F43" i="29" a="1"/>
  <c r="X100" i="29" a="1"/>
  <c r="R36" i="29" a="1"/>
  <c r="X18" i="29" a="1"/>
  <c r="R114" i="29" a="1"/>
  <c r="R25" i="29" a="1"/>
  <c r="L18" i="29" a="1"/>
  <c r="R18" i="29" a="1"/>
  <c r="F57" i="29" a="1"/>
  <c r="R57" i="29" a="1"/>
  <c r="F121" i="29" a="1"/>
  <c r="F100" i="29" a="1"/>
  <c r="X36" i="29" a="1"/>
  <c r="L75" i="29" a="1"/>
  <c r="F114" i="29" a="1"/>
  <c r="R43" i="29" a="1"/>
  <c r="R50" i="29" a="1"/>
  <c r="L43" i="29" a="1"/>
  <c r="R100" i="29" a="1"/>
  <c r="R75" i="29" a="1"/>
  <c r="X82" i="29" a="1"/>
  <c r="L121" i="29" a="1"/>
  <c r="L36" i="29" a="1"/>
  <c r="F89" i="29" a="1"/>
  <c r="X114" i="29" a="1"/>
  <c r="L89" i="29" a="1"/>
  <c r="L68" i="29" a="1"/>
  <c r="R89" i="29" a="1"/>
  <c r="R68" i="29" a="1"/>
  <c r="X107" i="29" a="1"/>
  <c r="R11" i="29" a="1"/>
  <c r="L82" i="29" a="1"/>
  <c r="L57" i="29" a="1"/>
  <c r="L107" i="29" a="1"/>
  <c r="F11" i="29" a="1"/>
  <c r="F25" i="29" a="1"/>
  <c r="L11" i="29" a="1"/>
  <c r="F75" i="29" a="1"/>
  <c r="L25" i="29" a="1"/>
  <c r="X43" i="29" a="1"/>
  <c r="L50" i="29" a="1"/>
  <c r="X11" i="29" a="1"/>
  <c r="L100" i="29" a="1"/>
  <c r="X89" i="29" a="1"/>
  <c r="F68" i="29" a="1"/>
  <c r="X57" i="29" a="1"/>
  <c r="X25" i="29" a="1"/>
  <c r="F107" i="29" a="1"/>
  <c r="R121" i="29" a="1"/>
  <c r="X68" i="29" a="1"/>
  <c r="F36" i="29" a="1"/>
  <c r="R107" i="29" a="1"/>
  <c r="R82" i="29" a="1"/>
  <c r="F50" i="29" a="1"/>
  <c r="F82" i="29" a="1"/>
  <c r="D64" i="39"/>
  <c r="F64" i="39" s="1"/>
  <c r="Q64" i="39"/>
  <c r="T64" i="39"/>
  <c r="S64" i="39"/>
  <c r="R64" i="39"/>
  <c r="M64" i="39"/>
  <c r="N56" i="39"/>
  <c r="Q56" i="39"/>
  <c r="T56" i="39"/>
  <c r="R56" i="39"/>
  <c r="S56" i="39"/>
  <c r="M56" i="39"/>
  <c r="D48" i="39"/>
  <c r="F48" i="39" s="1"/>
  <c r="Q48" i="39"/>
  <c r="T48" i="39"/>
  <c r="S48" i="39"/>
  <c r="R48" i="39"/>
  <c r="M48" i="39"/>
  <c r="N40" i="39"/>
  <c r="Q40" i="39"/>
  <c r="T40" i="39"/>
  <c r="R40" i="39"/>
  <c r="S40" i="39"/>
  <c r="M40" i="39"/>
  <c r="D32" i="39"/>
  <c r="F32" i="39" s="1"/>
  <c r="Q32" i="39"/>
  <c r="T32" i="39"/>
  <c r="R32" i="39"/>
  <c r="S32" i="39"/>
  <c r="M32" i="39"/>
  <c r="N24" i="39"/>
  <c r="Q24" i="39"/>
  <c r="T24" i="39"/>
  <c r="S24" i="39"/>
  <c r="R24" i="39"/>
  <c r="M24" i="39"/>
  <c r="D16" i="39"/>
  <c r="F16" i="39" s="1"/>
  <c r="Q16" i="39"/>
  <c r="T16" i="39"/>
  <c r="R16" i="39"/>
  <c r="S16" i="39"/>
  <c r="M16" i="39"/>
  <c r="Q8" i="39"/>
  <c r="T8" i="39"/>
  <c r="R8" i="39"/>
  <c r="P8" i="39"/>
  <c r="S8" i="39"/>
  <c r="M8" i="39"/>
  <c r="L63" i="39"/>
  <c r="Q63" i="39"/>
  <c r="T63" i="39"/>
  <c r="S63" i="39"/>
  <c r="R63" i="39"/>
  <c r="M63" i="39"/>
  <c r="P55" i="39"/>
  <c r="Q55" i="39"/>
  <c r="T55" i="39"/>
  <c r="R55" i="39"/>
  <c r="S55" i="39"/>
  <c r="M55" i="39"/>
  <c r="L47" i="39"/>
  <c r="Q47" i="39"/>
  <c r="T47" i="39"/>
  <c r="R47" i="39"/>
  <c r="S47" i="39"/>
  <c r="M47" i="39"/>
  <c r="P39" i="39"/>
  <c r="Q39" i="39"/>
  <c r="T39" i="39"/>
  <c r="S39" i="39"/>
  <c r="R39" i="39"/>
  <c r="M39" i="39"/>
  <c r="L31" i="39"/>
  <c r="Q31" i="39"/>
  <c r="T31" i="39"/>
  <c r="R31" i="39"/>
  <c r="S31" i="39"/>
  <c r="M31" i="39"/>
  <c r="P23" i="39"/>
  <c r="Q23" i="39"/>
  <c r="T23" i="39"/>
  <c r="S23" i="39"/>
  <c r="R23" i="39"/>
  <c r="M23" i="39"/>
  <c r="L15" i="39"/>
  <c r="Q15" i="39"/>
  <c r="T15" i="39"/>
  <c r="R15" i="39"/>
  <c r="S15" i="39"/>
  <c r="M15" i="39"/>
  <c r="T7" i="39"/>
  <c r="R7" i="39"/>
  <c r="Q7" i="39"/>
  <c r="S7" i="39"/>
  <c r="P7" i="39"/>
  <c r="M7" i="39"/>
  <c r="L62" i="39"/>
  <c r="T62" i="39"/>
  <c r="R62" i="39"/>
  <c r="S62" i="39"/>
  <c r="Q62" i="39"/>
  <c r="M62" i="39"/>
  <c r="P54" i="39"/>
  <c r="T54" i="39"/>
  <c r="R54" i="39"/>
  <c r="S54" i="39"/>
  <c r="Q54" i="39"/>
  <c r="M54" i="39"/>
  <c r="L46" i="39"/>
  <c r="T46" i="39"/>
  <c r="R46" i="39"/>
  <c r="Q46" i="39"/>
  <c r="S46" i="39"/>
  <c r="M46" i="39"/>
  <c r="P38" i="39"/>
  <c r="T38" i="39"/>
  <c r="R38" i="39"/>
  <c r="S38" i="39"/>
  <c r="Q38" i="39"/>
  <c r="M38" i="39"/>
  <c r="L30" i="39"/>
  <c r="T30" i="39"/>
  <c r="R30" i="39"/>
  <c r="S30" i="39"/>
  <c r="Q30" i="39"/>
  <c r="M30" i="39"/>
  <c r="P22" i="39"/>
  <c r="T22" i="39"/>
  <c r="R22" i="39"/>
  <c r="Q22" i="39"/>
  <c r="S22" i="39"/>
  <c r="M22" i="39"/>
  <c r="L14" i="39"/>
  <c r="T14" i="39"/>
  <c r="R14" i="39"/>
  <c r="Q14" i="39"/>
  <c r="S14" i="39"/>
  <c r="M14" i="39"/>
  <c r="R61" i="39"/>
  <c r="T61" i="39"/>
  <c r="Q61" i="39"/>
  <c r="S61" i="39"/>
  <c r="M61" i="39"/>
  <c r="P53" i="39"/>
  <c r="R53" i="39"/>
  <c r="S53" i="39"/>
  <c r="T53" i="39"/>
  <c r="Q53" i="39"/>
  <c r="M53" i="39"/>
  <c r="N45" i="39"/>
  <c r="R45" i="39"/>
  <c r="T45" i="39"/>
  <c r="S45" i="39"/>
  <c r="Q45" i="39"/>
  <c r="M45" i="39"/>
  <c r="P37" i="39"/>
  <c r="R37" i="39"/>
  <c r="S37" i="39"/>
  <c r="Q37" i="39"/>
  <c r="T37" i="39"/>
  <c r="M37" i="39"/>
  <c r="N29" i="39"/>
  <c r="R29" i="39"/>
  <c r="S29" i="39"/>
  <c r="Q29" i="39"/>
  <c r="T29" i="39"/>
  <c r="M29" i="39"/>
  <c r="P21" i="39"/>
  <c r="R21" i="39"/>
  <c r="T21" i="39"/>
  <c r="Q21" i="39"/>
  <c r="S21" i="39"/>
  <c r="M21" i="39"/>
  <c r="D13" i="39"/>
  <c r="F13" i="39" s="1"/>
  <c r="R13" i="39"/>
  <c r="S13" i="39"/>
  <c r="T13" i="39"/>
  <c r="Q13" i="39"/>
  <c r="M13" i="39"/>
  <c r="R60" i="39"/>
  <c r="T60" i="39"/>
  <c r="Q60" i="39"/>
  <c r="S60" i="39"/>
  <c r="M60" i="39"/>
  <c r="H52" i="39"/>
  <c r="R52" i="39"/>
  <c r="S52" i="39"/>
  <c r="T52" i="39"/>
  <c r="Q52" i="39"/>
  <c r="M52" i="39"/>
  <c r="R44" i="39"/>
  <c r="S44" i="39"/>
  <c r="Q44" i="39"/>
  <c r="T44" i="39"/>
  <c r="M44" i="39"/>
  <c r="H36" i="39"/>
  <c r="R36" i="39"/>
  <c r="Q36" i="39"/>
  <c r="T36" i="39"/>
  <c r="S36" i="39"/>
  <c r="M36" i="39"/>
  <c r="R28" i="39"/>
  <c r="S28" i="39"/>
  <c r="Q28" i="39"/>
  <c r="T28" i="39"/>
  <c r="M28" i="39"/>
  <c r="H20" i="39"/>
  <c r="R20" i="39"/>
  <c r="T20" i="39"/>
  <c r="Q20" i="39"/>
  <c r="S20" i="39"/>
  <c r="M20" i="39"/>
  <c r="D12" i="39"/>
  <c r="F12" i="39" s="1"/>
  <c r="R12" i="39"/>
  <c r="S12" i="39"/>
  <c r="T12" i="39"/>
  <c r="Q12" i="39"/>
  <c r="M12" i="39"/>
  <c r="D63" i="39"/>
  <c r="F63" i="39" s="1"/>
  <c r="I29" i="39"/>
  <c r="S59" i="39"/>
  <c r="T59" i="39"/>
  <c r="Q59" i="39"/>
  <c r="R59" i="39"/>
  <c r="M59" i="39"/>
  <c r="I51" i="39"/>
  <c r="S51" i="39"/>
  <c r="R51" i="39"/>
  <c r="T51" i="39"/>
  <c r="Q51" i="39"/>
  <c r="M51" i="39"/>
  <c r="S43" i="39"/>
  <c r="R43" i="39"/>
  <c r="Q43" i="39"/>
  <c r="T43" i="39"/>
  <c r="M43" i="39"/>
  <c r="E35" i="39"/>
  <c r="G35" i="39" s="1"/>
  <c r="S35" i="39"/>
  <c r="T35" i="39"/>
  <c r="R35" i="39"/>
  <c r="Q35" i="39"/>
  <c r="M35" i="39"/>
  <c r="S27" i="39"/>
  <c r="R27" i="39"/>
  <c r="Q27" i="39"/>
  <c r="T27" i="39"/>
  <c r="M27" i="39"/>
  <c r="I19" i="39"/>
  <c r="S19" i="39"/>
  <c r="Q19" i="39"/>
  <c r="R19" i="39"/>
  <c r="T19" i="39"/>
  <c r="M19" i="39"/>
  <c r="D11" i="39"/>
  <c r="E11" i="39" s="1"/>
  <c r="G11" i="39" s="1"/>
  <c r="S11" i="39"/>
  <c r="T11" i="39"/>
  <c r="Q11" i="39"/>
  <c r="R11" i="39"/>
  <c r="M11" i="39"/>
  <c r="D47" i="39"/>
  <c r="F47" i="39" s="1"/>
  <c r="K54" i="39"/>
  <c r="E58" i="39"/>
  <c r="S58" i="39"/>
  <c r="Q58" i="39"/>
  <c r="R58" i="39"/>
  <c r="T58" i="39"/>
  <c r="M58" i="39"/>
  <c r="I50" i="39"/>
  <c r="S50" i="39"/>
  <c r="T50" i="39"/>
  <c r="Q50" i="39"/>
  <c r="R50" i="39"/>
  <c r="M50" i="39"/>
  <c r="N42" i="39"/>
  <c r="S42" i="39"/>
  <c r="R42" i="39"/>
  <c r="Q42" i="39"/>
  <c r="T42" i="39"/>
  <c r="M42" i="39"/>
  <c r="I34" i="39"/>
  <c r="S34" i="39"/>
  <c r="T34" i="39"/>
  <c r="R34" i="39"/>
  <c r="Q34" i="39"/>
  <c r="M34" i="39"/>
  <c r="N26" i="39"/>
  <c r="S26" i="39"/>
  <c r="R26" i="39"/>
  <c r="Q26" i="39"/>
  <c r="T26" i="39"/>
  <c r="M26" i="39"/>
  <c r="I18" i="39"/>
  <c r="S18" i="39"/>
  <c r="Q18" i="39"/>
  <c r="R18" i="39"/>
  <c r="T18" i="39"/>
  <c r="M18" i="39"/>
  <c r="D10" i="39"/>
  <c r="P10" i="39" s="1"/>
  <c r="S10" i="39"/>
  <c r="T10" i="39"/>
  <c r="Q10" i="39"/>
  <c r="R10" i="39"/>
  <c r="M10" i="39"/>
  <c r="D45" i="39"/>
  <c r="F45" i="39" s="1"/>
  <c r="K53" i="39"/>
  <c r="V44" i="39"/>
  <c r="N57" i="39"/>
  <c r="S57" i="39"/>
  <c r="R57" i="39"/>
  <c r="T57" i="39"/>
  <c r="Q57" i="39"/>
  <c r="M57" i="39"/>
  <c r="I49" i="39"/>
  <c r="S49" i="39"/>
  <c r="T49" i="39"/>
  <c r="Q49" i="39"/>
  <c r="R49" i="39"/>
  <c r="M49" i="39"/>
  <c r="N41" i="39"/>
  <c r="S41" i="39"/>
  <c r="R41" i="39"/>
  <c r="Q41" i="39"/>
  <c r="T41" i="39"/>
  <c r="M41" i="39"/>
  <c r="I33" i="39"/>
  <c r="S33" i="39"/>
  <c r="R33" i="39"/>
  <c r="Q33" i="39"/>
  <c r="T33" i="39"/>
  <c r="M33" i="39"/>
  <c r="N25" i="39"/>
  <c r="S25" i="39"/>
  <c r="T25" i="39"/>
  <c r="R25" i="39"/>
  <c r="Q25" i="39"/>
  <c r="M25" i="39"/>
  <c r="I17" i="39"/>
  <c r="S17" i="39"/>
  <c r="Q17" i="39"/>
  <c r="R17" i="39"/>
  <c r="T17" i="39"/>
  <c r="M17" i="39"/>
  <c r="S9" i="39"/>
  <c r="T9" i="39"/>
  <c r="Q9" i="39"/>
  <c r="R9" i="39"/>
  <c r="M9" i="39"/>
  <c r="D44" i="39"/>
  <c r="F44" i="39" s="1"/>
  <c r="L44" i="39"/>
  <c r="V43" i="39"/>
  <c r="V35" i="39"/>
  <c r="E64" i="39"/>
  <c r="G64" i="39" s="1"/>
  <c r="K52" i="39"/>
  <c r="V60" i="39"/>
  <c r="V28" i="39"/>
  <c r="D15" i="39"/>
  <c r="E51" i="39"/>
  <c r="G51" i="39" s="1"/>
  <c r="L26" i="39"/>
  <c r="W35" i="39"/>
  <c r="V34" i="39"/>
  <c r="K51" i="39"/>
  <c r="V59" i="39"/>
  <c r="V27" i="39"/>
  <c r="E46" i="39"/>
  <c r="G46" i="39" s="1"/>
  <c r="L45" i="39"/>
  <c r="V58" i="39"/>
  <c r="V26" i="39"/>
  <c r="J61" i="39"/>
  <c r="E43" i="39"/>
  <c r="G43" i="39" s="1"/>
  <c r="V57" i="39"/>
  <c r="V25" i="39"/>
  <c r="J10" i="39"/>
  <c r="I64" i="39"/>
  <c r="J26" i="39"/>
  <c r="L51" i="39"/>
  <c r="K56" i="39"/>
  <c r="X58" i="39"/>
  <c r="K55" i="39"/>
  <c r="V40" i="39"/>
  <c r="V39" i="39"/>
  <c r="I38" i="39"/>
  <c r="V54" i="39"/>
  <c r="V38" i="39"/>
  <c r="V22" i="39"/>
  <c r="I32" i="39"/>
  <c r="K35" i="39"/>
  <c r="V53" i="39"/>
  <c r="V37" i="39"/>
  <c r="V21" i="39"/>
  <c r="D46" i="39"/>
  <c r="E45" i="39"/>
  <c r="G45" i="39" s="1"/>
  <c r="I31" i="39"/>
  <c r="K24" i="39"/>
  <c r="V52" i="39"/>
  <c r="V36" i="39"/>
  <c r="V20" i="39"/>
  <c r="K22" i="39"/>
  <c r="U35" i="39"/>
  <c r="D43" i="39"/>
  <c r="F43" i="39" s="1"/>
  <c r="E21" i="39"/>
  <c r="W21" i="39" s="1"/>
  <c r="J58" i="39"/>
  <c r="K21" i="39"/>
  <c r="N22" i="39"/>
  <c r="V49" i="39"/>
  <c r="V33" i="39"/>
  <c r="V17" i="39"/>
  <c r="V24" i="39"/>
  <c r="D42" i="39"/>
  <c r="H35" i="39"/>
  <c r="J35" i="39"/>
  <c r="K20" i="39"/>
  <c r="N21" i="39"/>
  <c r="V64" i="39"/>
  <c r="V48" i="39"/>
  <c r="V32" i="39"/>
  <c r="V16" i="39"/>
  <c r="K23" i="39"/>
  <c r="J13" i="39"/>
  <c r="D31" i="39"/>
  <c r="H26" i="39"/>
  <c r="J29" i="39"/>
  <c r="K19" i="39"/>
  <c r="N20" i="39"/>
  <c r="V63" i="39"/>
  <c r="V47" i="39"/>
  <c r="V31" i="39"/>
  <c r="V15" i="39"/>
  <c r="V56" i="39"/>
  <c r="V55" i="39"/>
  <c r="H19" i="39"/>
  <c r="J28" i="39"/>
  <c r="L54" i="39"/>
  <c r="N19" i="39"/>
  <c r="V62" i="39"/>
  <c r="V46" i="39"/>
  <c r="V30" i="39"/>
  <c r="V14" i="39"/>
  <c r="I39" i="39"/>
  <c r="V23" i="39"/>
  <c r="D14" i="39"/>
  <c r="H16" i="39"/>
  <c r="J27" i="39"/>
  <c r="L52" i="39"/>
  <c r="P20" i="39"/>
  <c r="V61" i="39"/>
  <c r="V45" i="39"/>
  <c r="V29" i="39"/>
  <c r="E39" i="39"/>
  <c r="E23" i="39"/>
  <c r="H42" i="39"/>
  <c r="J39" i="39"/>
  <c r="L57" i="39"/>
  <c r="N36" i="39"/>
  <c r="O36" i="39" s="1"/>
  <c r="P35" i="39"/>
  <c r="E12" i="39"/>
  <c r="G12" i="39" s="1"/>
  <c r="I44" i="39"/>
  <c r="J60" i="39"/>
  <c r="J38" i="39"/>
  <c r="K58" i="39"/>
  <c r="K26" i="39"/>
  <c r="L56" i="39"/>
  <c r="L28" i="39"/>
  <c r="N35" i="39"/>
  <c r="P27" i="39"/>
  <c r="N10" i="39"/>
  <c r="O10" i="39" s="1"/>
  <c r="E22" i="39"/>
  <c r="H32" i="39"/>
  <c r="I43" i="39"/>
  <c r="J59" i="39"/>
  <c r="J36" i="39"/>
  <c r="K57" i="39"/>
  <c r="K25" i="39"/>
  <c r="L55" i="39"/>
  <c r="L27" i="39"/>
  <c r="N23" i="39"/>
  <c r="P26" i="39"/>
  <c r="J52" i="39"/>
  <c r="D62" i="39"/>
  <c r="D30" i="39"/>
  <c r="E38" i="39"/>
  <c r="E10" i="39"/>
  <c r="G10" i="39" s="1"/>
  <c r="I60" i="39"/>
  <c r="I28" i="39"/>
  <c r="J51" i="39"/>
  <c r="J24" i="39"/>
  <c r="K42" i="39"/>
  <c r="K10" i="39"/>
  <c r="L42" i="39"/>
  <c r="L19" i="39"/>
  <c r="N54" i="39"/>
  <c r="P59" i="39"/>
  <c r="X46" i="39"/>
  <c r="J57" i="39"/>
  <c r="D37" i="39"/>
  <c r="J54" i="39"/>
  <c r="D61" i="39"/>
  <c r="D29" i="39"/>
  <c r="O29" i="39" s="1"/>
  <c r="E57" i="39"/>
  <c r="E37" i="39"/>
  <c r="I59" i="39"/>
  <c r="I27" i="39"/>
  <c r="J45" i="39"/>
  <c r="J23" i="39"/>
  <c r="K41" i="39"/>
  <c r="L41" i="39"/>
  <c r="L13" i="39"/>
  <c r="N53" i="39"/>
  <c r="P58" i="39"/>
  <c r="E40" i="39"/>
  <c r="J25" i="39"/>
  <c r="D60" i="39"/>
  <c r="D28" i="39"/>
  <c r="E29" i="39"/>
  <c r="I58" i="39"/>
  <c r="I26" i="39"/>
  <c r="J44" i="39"/>
  <c r="J22" i="39"/>
  <c r="K40" i="39"/>
  <c r="L40" i="39"/>
  <c r="L12" i="39"/>
  <c r="N52" i="39"/>
  <c r="P52" i="39"/>
  <c r="X64" i="39"/>
  <c r="U46" i="39"/>
  <c r="L24" i="39"/>
  <c r="D38" i="39"/>
  <c r="N55" i="39"/>
  <c r="D59" i="39"/>
  <c r="D27" i="39"/>
  <c r="E56" i="39"/>
  <c r="H64" i="39"/>
  <c r="I55" i="39"/>
  <c r="I23" i="39"/>
  <c r="J43" i="39"/>
  <c r="J20" i="39"/>
  <c r="K39" i="39"/>
  <c r="L61" i="39"/>
  <c r="L39" i="39"/>
  <c r="L10" i="39"/>
  <c r="N51" i="39"/>
  <c r="P51" i="39"/>
  <c r="J55" i="39"/>
  <c r="F10" i="39"/>
  <c r="D58" i="39"/>
  <c r="D26" i="39"/>
  <c r="E54" i="39"/>
  <c r="E28" i="39"/>
  <c r="H58" i="39"/>
  <c r="I54" i="39"/>
  <c r="I22" i="39"/>
  <c r="J42" i="39"/>
  <c r="J19" i="39"/>
  <c r="K38" i="39"/>
  <c r="L60" i="39"/>
  <c r="L38" i="39"/>
  <c r="N39" i="39"/>
  <c r="P43" i="39"/>
  <c r="D6" i="39"/>
  <c r="M6" i="39" s="1"/>
  <c r="D5" i="39"/>
  <c r="M5" i="39" s="1"/>
  <c r="D54" i="39"/>
  <c r="D22" i="39"/>
  <c r="E52" i="39"/>
  <c r="E27" i="39"/>
  <c r="H51" i="39"/>
  <c r="I48" i="39"/>
  <c r="I16" i="39"/>
  <c r="J41" i="39"/>
  <c r="K37" i="39"/>
  <c r="L59" i="39"/>
  <c r="L36" i="39"/>
  <c r="N38" i="39"/>
  <c r="P42" i="39"/>
  <c r="L25" i="39"/>
  <c r="J56" i="39"/>
  <c r="L23" i="39"/>
  <c r="L22" i="39"/>
  <c r="L20" i="39"/>
  <c r="N13" i="39"/>
  <c r="O13" i="39" s="1"/>
  <c r="D53" i="39"/>
  <c r="D21" i="39"/>
  <c r="E26" i="39"/>
  <c r="H48" i="39"/>
  <c r="I47" i="39"/>
  <c r="I15" i="39"/>
  <c r="J40" i="39"/>
  <c r="J12" i="39"/>
  <c r="K36" i="39"/>
  <c r="L58" i="39"/>
  <c r="L35" i="39"/>
  <c r="N37" i="39"/>
  <c r="P36" i="39"/>
  <c r="W43" i="39"/>
  <c r="H34" i="39"/>
  <c r="E63" i="39"/>
  <c r="E34" i="39"/>
  <c r="H49" i="39"/>
  <c r="H33" i="39"/>
  <c r="H17" i="39"/>
  <c r="I62" i="39"/>
  <c r="I46" i="39"/>
  <c r="I30" i="39"/>
  <c r="I14" i="39"/>
  <c r="J11" i="39"/>
  <c r="L11" i="39"/>
  <c r="P50" i="39"/>
  <c r="P34" i="39"/>
  <c r="P18" i="39"/>
  <c r="P17" i="39"/>
  <c r="H15" i="39"/>
  <c r="H46" i="39"/>
  <c r="H14" i="39"/>
  <c r="N50" i="39"/>
  <c r="N18" i="39"/>
  <c r="P63" i="39"/>
  <c r="P47" i="39"/>
  <c r="P15" i="39"/>
  <c r="D41" i="39"/>
  <c r="H61" i="39"/>
  <c r="P30" i="39"/>
  <c r="D56" i="39"/>
  <c r="D40" i="39"/>
  <c r="D24" i="39"/>
  <c r="D8" i="39"/>
  <c r="E44" i="39"/>
  <c r="H60" i="39"/>
  <c r="H44" i="39"/>
  <c r="H28" i="39"/>
  <c r="H12" i="39"/>
  <c r="I12" i="39" s="1"/>
  <c r="I57" i="39"/>
  <c r="I41" i="39"/>
  <c r="I25" i="39"/>
  <c r="N64" i="39"/>
  <c r="O64" i="39" s="1"/>
  <c r="N48" i="39"/>
  <c r="N32" i="39"/>
  <c r="O32" i="39" s="1"/>
  <c r="N16" i="39"/>
  <c r="P61" i="39"/>
  <c r="P45" i="39"/>
  <c r="P29" i="39"/>
  <c r="P13" i="39"/>
  <c r="E16" i="39"/>
  <c r="P16" i="39"/>
  <c r="H30" i="39"/>
  <c r="N34" i="39"/>
  <c r="P31" i="39"/>
  <c r="D57" i="39"/>
  <c r="D25" i="39"/>
  <c r="D9" i="39"/>
  <c r="H9" i="39" s="1"/>
  <c r="E50" i="39"/>
  <c r="E15" i="39"/>
  <c r="H45" i="39"/>
  <c r="H29" i="39"/>
  <c r="H13" i="39"/>
  <c r="I13" i="39" s="1"/>
  <c r="N49" i="39"/>
  <c r="N33" i="39"/>
  <c r="N17" i="39"/>
  <c r="P62" i="39"/>
  <c r="P46" i="39"/>
  <c r="P14" i="39"/>
  <c r="D55" i="39"/>
  <c r="D39" i="39"/>
  <c r="D23" i="39"/>
  <c r="D7" i="39"/>
  <c r="E61" i="39"/>
  <c r="E55" i="39"/>
  <c r="E32" i="39"/>
  <c r="E20" i="39"/>
  <c r="H59" i="39"/>
  <c r="H43" i="39"/>
  <c r="H27" i="39"/>
  <c r="H11" i="39"/>
  <c r="I11" i="39" s="1"/>
  <c r="I56" i="39"/>
  <c r="I40" i="39"/>
  <c r="I24" i="39"/>
  <c r="J53" i="39"/>
  <c r="J37" i="39"/>
  <c r="J21" i="39"/>
  <c r="K50" i="39"/>
  <c r="K34" i="39"/>
  <c r="K18" i="39"/>
  <c r="L53" i="39"/>
  <c r="L37" i="39"/>
  <c r="L21" i="39"/>
  <c r="N63" i="39"/>
  <c r="O63" i="39" s="1"/>
  <c r="N47" i="39"/>
  <c r="O47" i="39" s="1"/>
  <c r="N31" i="39"/>
  <c r="N15" i="39"/>
  <c r="O15" i="39" s="1"/>
  <c r="P60" i="39"/>
  <c r="P44" i="39"/>
  <c r="P28" i="39"/>
  <c r="P12" i="39"/>
  <c r="K49" i="39"/>
  <c r="K33" i="39"/>
  <c r="N62" i="39"/>
  <c r="N46" i="39"/>
  <c r="N30" i="39"/>
  <c r="N14" i="39"/>
  <c r="P11" i="39"/>
  <c r="K32" i="39"/>
  <c r="D52" i="39"/>
  <c r="D36" i="39"/>
  <c r="D20" i="39"/>
  <c r="E60" i="39"/>
  <c r="E42" i="39"/>
  <c r="E19" i="39"/>
  <c r="H56" i="39"/>
  <c r="H40" i="39"/>
  <c r="H24" i="39"/>
  <c r="I53" i="39"/>
  <c r="I37" i="39"/>
  <c r="I21" i="39"/>
  <c r="J50" i="39"/>
  <c r="J34" i="39"/>
  <c r="J18" i="39"/>
  <c r="K63" i="39"/>
  <c r="K47" i="39"/>
  <c r="K31" i="39"/>
  <c r="K15" i="39"/>
  <c r="L50" i="39"/>
  <c r="L34" i="39"/>
  <c r="L18" i="39"/>
  <c r="N60" i="39"/>
  <c r="N44" i="39"/>
  <c r="O44" i="39" s="1"/>
  <c r="N28" i="39"/>
  <c r="O28" i="39" s="1"/>
  <c r="N12" i="39"/>
  <c r="O12" i="39" s="1"/>
  <c r="P57" i="39"/>
  <c r="P41" i="39"/>
  <c r="P25" i="39"/>
  <c r="H47" i="39"/>
  <c r="K17" i="39"/>
  <c r="H57" i="39"/>
  <c r="K16" i="39"/>
  <c r="D51" i="39"/>
  <c r="D35" i="39"/>
  <c r="D19" i="39"/>
  <c r="E48" i="39"/>
  <c r="E36" i="39"/>
  <c r="E13" i="39"/>
  <c r="H55" i="39"/>
  <c r="H39" i="39"/>
  <c r="H23" i="39"/>
  <c r="I52" i="39"/>
  <c r="I36" i="39"/>
  <c r="I20" i="39"/>
  <c r="J49" i="39"/>
  <c r="J33" i="39"/>
  <c r="J17" i="39"/>
  <c r="K62" i="39"/>
  <c r="K46" i="39"/>
  <c r="K30" i="39"/>
  <c r="K14" i="39"/>
  <c r="L49" i="39"/>
  <c r="L33" i="39"/>
  <c r="L17" i="39"/>
  <c r="N59" i="39"/>
  <c r="N43" i="39"/>
  <c r="N27" i="39"/>
  <c r="N11" i="39"/>
  <c r="O11" i="39" s="1"/>
  <c r="P56" i="39"/>
  <c r="P40" i="39"/>
  <c r="P24" i="39"/>
  <c r="H18" i="39"/>
  <c r="H31" i="39"/>
  <c r="P64" i="39"/>
  <c r="E62" i="39"/>
  <c r="H10" i="39"/>
  <c r="I10" i="39" s="1"/>
  <c r="E25" i="39"/>
  <c r="H25" i="39"/>
  <c r="K48" i="39"/>
  <c r="N61" i="39"/>
  <c r="D50" i="39"/>
  <c r="D34" i="39"/>
  <c r="D18" i="39"/>
  <c r="E59" i="39"/>
  <c r="E53" i="39"/>
  <c r="E30" i="39"/>
  <c r="E24" i="39"/>
  <c r="H54" i="39"/>
  <c r="H38" i="39"/>
  <c r="H22" i="39"/>
  <c r="I35" i="39"/>
  <c r="J64" i="39"/>
  <c r="J48" i="39"/>
  <c r="J32" i="39"/>
  <c r="J16" i="39"/>
  <c r="K61" i="39"/>
  <c r="K45" i="39"/>
  <c r="K29" i="39"/>
  <c r="K13" i="39"/>
  <c r="L64" i="39"/>
  <c r="L48" i="39"/>
  <c r="L32" i="39"/>
  <c r="L16" i="39"/>
  <c r="N58" i="39"/>
  <c r="E17" i="39"/>
  <c r="H50" i="39"/>
  <c r="P33" i="39"/>
  <c r="H63" i="39"/>
  <c r="P32" i="39"/>
  <c r="E33" i="39"/>
  <c r="E31" i="39"/>
  <c r="H41" i="39"/>
  <c r="K64" i="39"/>
  <c r="D4" i="39"/>
  <c r="K4" i="39" s="1"/>
  <c r="D49" i="39"/>
  <c r="D33" i="39"/>
  <c r="D17" i="39"/>
  <c r="E47" i="39"/>
  <c r="E41" i="39"/>
  <c r="E18" i="39"/>
  <c r="H53" i="39"/>
  <c r="H37" i="39"/>
  <c r="H21" i="39"/>
  <c r="J63" i="39"/>
  <c r="J47" i="39"/>
  <c r="J31" i="39"/>
  <c r="J15" i="39"/>
  <c r="K60" i="39"/>
  <c r="K44" i="39"/>
  <c r="K28" i="39"/>
  <c r="K12" i="39"/>
  <c r="P49" i="39"/>
  <c r="P48" i="39"/>
  <c r="H62" i="39"/>
  <c r="E49" i="39"/>
  <c r="E14" i="39"/>
  <c r="J62" i="39"/>
  <c r="J46" i="39"/>
  <c r="J30" i="39"/>
  <c r="J14" i="39"/>
  <c r="K59" i="39"/>
  <c r="K43" i="39"/>
  <c r="K27" i="39"/>
  <c r="K11" i="39"/>
  <c r="O45" i="39"/>
  <c r="O42" i="39"/>
  <c r="Y82" i="35" a="1"/>
  <c r="W70" i="35" a="1"/>
  <c r="C54" i="29" a="1"/>
  <c r="W36" i="35" a="1"/>
  <c r="W43" i="35" a="1"/>
  <c r="O23" i="29" a="1"/>
  <c r="S43" i="35" a="1"/>
  <c r="O41" i="35" a="1"/>
  <c r="G28" i="29" a="1"/>
  <c r="G21" i="35" a="1"/>
  <c r="K97" i="35" a="1"/>
  <c r="G71" i="29" a="1"/>
  <c r="K104" i="29" a="1"/>
  <c r="G42" i="29" a="1"/>
  <c r="K66" i="35" a="1"/>
  <c r="K95" i="29" a="1"/>
  <c r="U24" i="29" a="1"/>
  <c r="S60" i="29" a="1"/>
  <c r="E117" i="29" a="1"/>
  <c r="E64" i="35" a="1"/>
  <c r="Q92" i="35" a="1"/>
  <c r="C111" i="35" a="1"/>
  <c r="W63" i="29" a="1"/>
  <c r="E28" i="29" a="1"/>
  <c r="W73" i="29" a="1"/>
  <c r="E81" i="35" a="1"/>
  <c r="G41" i="35" a="1"/>
  <c r="E48" i="35" a="1"/>
  <c r="U28" i="35" a="1"/>
  <c r="Y30" i="29" a="1"/>
  <c r="C22" i="35" a="1"/>
  <c r="Y22" i="29" a="1"/>
  <c r="I97" i="35" a="1"/>
  <c r="E113" i="29" a="1"/>
  <c r="O64" i="35" a="1"/>
  <c r="O69" i="35" a="1"/>
  <c r="K109" i="35" a="1"/>
  <c r="W39" i="29" a="1"/>
  <c r="S72" i="29" a="1"/>
  <c r="W23" i="29" a="1"/>
  <c r="S110" i="29" a="1"/>
  <c r="O113" i="29" a="1"/>
  <c r="M125" i="29" a="1"/>
  <c r="U73" i="29" a="1"/>
  <c r="Y72" i="35" a="1"/>
  <c r="Q127" i="29" a="1"/>
  <c r="Q78" i="35" a="1"/>
  <c r="O110" i="35" a="1"/>
  <c r="E25" i="35" a="1"/>
  <c r="W41" i="35" a="1"/>
  <c r="U80" i="29" a="1"/>
  <c r="U74" i="29" a="1"/>
  <c r="W106" i="35" a="1"/>
  <c r="I99" i="35" a="1"/>
  <c r="K72" i="29" a="1"/>
  <c r="M88" i="29" a="1"/>
  <c r="E99" i="35" a="1"/>
  <c r="O21" i="35" a="1"/>
  <c r="G54" i="35" a="1"/>
  <c r="I117" i="29" a="1"/>
  <c r="Q112" i="29" a="1"/>
  <c r="S98" i="35" a="1"/>
  <c r="G86" i="29" a="1"/>
  <c r="O56" i="29" a="1"/>
  <c r="W109" i="35" a="1"/>
  <c r="O72" i="29" a="1"/>
  <c r="Q105" i="29" a="1"/>
  <c r="U106" i="29" a="1"/>
  <c r="M60" i="29" a="1"/>
  <c r="K72" i="35" a="1"/>
  <c r="W71" i="35" a="1"/>
  <c r="I86" i="29" a="1"/>
  <c r="W119" i="29" a="1"/>
  <c r="Q110" i="29" a="1"/>
  <c r="Y111" i="29" a="1"/>
  <c r="W81" i="35" a="1"/>
  <c r="G63" i="29" a="1"/>
  <c r="K42" i="35" a="1"/>
  <c r="E76" i="35" a="1"/>
  <c r="C37" i="35" a="1"/>
  <c r="K19" i="35" a="1"/>
  <c r="C20" i="35" a="1"/>
  <c r="Y98" i="35" a="1"/>
  <c r="E22" i="35" a="1"/>
  <c r="G43" i="35" a="1"/>
  <c r="M99" i="35" a="1"/>
  <c r="U104" i="35" a="1"/>
  <c r="I66" i="35" a="1"/>
  <c r="Q66" i="35" a="1"/>
  <c r="K37" i="35" a="1"/>
  <c r="K93" i="29" a="1"/>
  <c r="U28" i="29" a="1"/>
  <c r="E95" i="29" a="1"/>
  <c r="G54" i="29" a="1"/>
  <c r="C78" i="35" a="1"/>
  <c r="M104" i="29" a="1"/>
  <c r="Y75" i="35" a="1"/>
  <c r="C99" i="35" a="1"/>
  <c r="E21" i="35" a="1"/>
  <c r="W78" i="29" a="1"/>
  <c r="W94" i="35" a="1"/>
  <c r="I62" i="29" a="1"/>
  <c r="S81" i="35" a="1"/>
  <c r="U112" i="35" a="1"/>
  <c r="U111" i="29" a="1"/>
  <c r="G87" i="29" a="1"/>
  <c r="E73" i="29" a="1"/>
  <c r="K79" i="29" a="1"/>
  <c r="U46" i="29" a="1"/>
  <c r="O106" i="29" a="1"/>
  <c r="M37" i="35" a="1"/>
  <c r="M104" i="35" a="1"/>
  <c r="K38" i="35" a="1"/>
  <c r="S111" i="29" a="1"/>
  <c r="S63" i="35" a="1"/>
  <c r="E42" i="29" a="1"/>
  <c r="Y36" i="35" a="1"/>
  <c r="M110" i="35" a="1"/>
  <c r="K71" i="35" a="1"/>
  <c r="S41" i="29" a="1"/>
  <c r="Y47" i="35" a="1"/>
  <c r="I93" i="29" a="1"/>
  <c r="U54" i="29" a="1"/>
  <c r="Y44" i="35" a="1"/>
  <c r="S86" i="29" a="1"/>
  <c r="U61" i="29" a="1"/>
  <c r="O95" i="29" a="1"/>
  <c r="O74" i="29" a="1"/>
  <c r="S103" i="29" a="1"/>
  <c r="E31" i="29" a="1"/>
  <c r="O81" i="29" a="1"/>
  <c r="S42" i="29" a="1"/>
  <c r="S119" i="29" a="1"/>
  <c r="I76" i="35" a="1"/>
  <c r="G95" i="29" a="1"/>
  <c r="Y55" i="35" a="1"/>
  <c r="Y97" i="35" a="1"/>
  <c r="C126" i="29" a="1"/>
  <c r="K105" i="35" a="1"/>
  <c r="U92" i="29" a="1"/>
  <c r="C72" i="29" a="1"/>
  <c r="W110" i="29" a="1"/>
  <c r="O92" i="35" a="1"/>
  <c r="C112" i="29" a="1"/>
  <c r="S21" i="35" a="1"/>
  <c r="M40" i="29" a="1"/>
  <c r="O117" i="29" a="1"/>
  <c r="E124" i="29" a="1"/>
  <c r="W19" i="35" a="1"/>
  <c r="Y88" i="29" a="1"/>
  <c r="C26" i="35" a="1"/>
  <c r="I26" i="35" a="1"/>
  <c r="U25" i="35" a="1"/>
  <c r="S56" i="35" a="1"/>
  <c r="G78" i="35" a="1"/>
  <c r="E56" i="35" a="1"/>
  <c r="S48" i="35" a="1"/>
  <c r="S47" i="29" a="1"/>
  <c r="I72" i="29" a="1"/>
  <c r="C53" i="29" a="1"/>
  <c r="W82" i="35" a="1"/>
  <c r="Q62" i="29" a="1"/>
  <c r="Y104" i="29" a="1"/>
  <c r="E20" i="35" a="1"/>
  <c r="W92" i="29" a="1"/>
  <c r="O76" i="35" a="1"/>
  <c r="I84" i="35" a="1"/>
  <c r="M55" i="29" a="1"/>
  <c r="W53" i="29" a="1"/>
  <c r="I39" i="29" a="1"/>
  <c r="Q97" i="35" a="1"/>
  <c r="Q94" i="35" a="1"/>
  <c r="M69" i="35" a="1"/>
  <c r="K26" i="35" a="1"/>
  <c r="O111" i="29" a="1"/>
  <c r="S93" i="29" a="1"/>
  <c r="Q22" i="29" a="1"/>
  <c r="Q78" i="29" a="1"/>
  <c r="S54" i="35" a="1"/>
  <c r="C42" i="35" a="1"/>
  <c r="M106" i="35" a="1"/>
  <c r="O44" i="35" a="1"/>
  <c r="C54" i="35" a="1"/>
  <c r="C61" i="29" a="1"/>
  <c r="K49" i="35" a="1"/>
  <c r="E72" i="35" a="1"/>
  <c r="M38" i="35" a="1"/>
  <c r="S125" i="29" a="1"/>
  <c r="O80" i="29" a="1"/>
  <c r="G117" i="29" a="1"/>
  <c r="Y79" i="29" a="1"/>
  <c r="C88" i="29" a="1"/>
  <c r="Y54" i="29" a="1"/>
  <c r="O41" i="29" a="1"/>
  <c r="Y112" i="29" a="1"/>
  <c r="E112" i="29" a="1"/>
  <c r="I54" i="35" a="1"/>
  <c r="Q19" i="35" a="1"/>
  <c r="U95" i="29" a="1"/>
  <c r="O105" i="29" a="1"/>
  <c r="M95" i="29" a="1"/>
  <c r="Q69" i="35" a="1"/>
  <c r="K77" i="35" a="1"/>
  <c r="C29" i="29" a="1"/>
  <c r="G55" i="29" a="1"/>
  <c r="Y77" i="35" a="1"/>
  <c r="G25" i="35" a="1"/>
  <c r="M77" i="35" a="1"/>
  <c r="K94" i="35" a="1"/>
  <c r="Y63" i="35" a="1"/>
  <c r="G120" i="29" a="1"/>
  <c r="U125" i="29" a="1"/>
  <c r="S110" i="35" a="1"/>
  <c r="I111" i="35" a="1"/>
  <c r="E69" i="35" a="1"/>
  <c r="S88" i="29" a="1"/>
  <c r="S24" i="29" a="1"/>
  <c r="E47" i="35" a="1"/>
  <c r="S69" i="35" a="1"/>
  <c r="I48" i="29" a="1"/>
  <c r="G64" i="35" a="1"/>
  <c r="I30" i="29" a="1"/>
  <c r="Y93" i="35" a="1"/>
  <c r="W53" i="35" a="1"/>
  <c r="C44" i="35" a="1"/>
  <c r="Y127" i="29" a="1"/>
  <c r="M62" i="29" a="1"/>
  <c r="U93" i="29" a="1"/>
  <c r="K81" i="29" a="1"/>
  <c r="O103" i="29" a="1"/>
  <c r="O47" i="29" a="1"/>
  <c r="G82" i="35" a="1"/>
  <c r="G42" i="35" a="1"/>
  <c r="O54" i="29" a="1"/>
  <c r="K65" i="35" a="1"/>
  <c r="M113" i="29" a="1"/>
  <c r="U47" i="29" a="1"/>
  <c r="O93" i="29" a="1"/>
  <c r="K87" i="29" a="1"/>
  <c r="W61" i="29" a="1"/>
  <c r="E28" i="35" a="1"/>
  <c r="W88" i="29" a="1"/>
  <c r="U71" i="29" a="1"/>
  <c r="U63" i="35" a="1"/>
  <c r="E29" i="29" a="1"/>
  <c r="I109" i="35" a="1"/>
  <c r="E97" i="35" a="1"/>
  <c r="Q49" i="35" a="1"/>
  <c r="O82" i="35" a="1"/>
  <c r="G93" i="35" a="1"/>
  <c r="E40" i="29" a="1"/>
  <c r="U104" i="29" a="1"/>
  <c r="O104" i="29" a="1"/>
  <c r="C92" i="29" a="1"/>
  <c r="U54" i="35" a="1"/>
  <c r="S41" i="35" a="1"/>
  <c r="C95" i="29" a="1"/>
  <c r="I75" i="35" a="1"/>
  <c r="U99" i="35" a="1"/>
  <c r="E75" i="35" a="1"/>
  <c r="G66" i="35" a="1"/>
  <c r="U27" i="35" a="1"/>
  <c r="Y71" i="29" a="1"/>
  <c r="G127" i="29" a="1"/>
  <c r="E63" i="35" a="1"/>
  <c r="G94" i="35" a="1"/>
  <c r="Y28" i="35" a="1"/>
  <c r="Q76" i="35" a="1"/>
  <c r="G119" i="29" a="1"/>
  <c r="G65" i="35" a="1"/>
  <c r="W65" i="35" a="1"/>
  <c r="Q100" i="35" a="1"/>
  <c r="E84" i="35" a="1"/>
  <c r="O126" i="29" a="1"/>
  <c r="S109" i="35" a="1"/>
  <c r="M53" i="35" a="1"/>
  <c r="O20" i="35" a="1"/>
  <c r="G124" i="29" a="1"/>
  <c r="K36" i="35" a="1"/>
  <c r="Y110" i="29" a="1"/>
  <c r="E87" i="29" a="1"/>
  <c r="M30" i="29" a="1"/>
  <c r="G113" i="29" a="1"/>
  <c r="K47" i="35" a="1"/>
  <c r="I104" i="29" a="1"/>
  <c r="Q85" i="29" a="1"/>
  <c r="I55" i="29" a="1"/>
  <c r="U81" i="35" a="1"/>
  <c r="K62" i="29" a="1"/>
  <c r="C125" i="29" a="1"/>
  <c r="E94" i="29" a="1"/>
  <c r="K110" i="29" a="1"/>
  <c r="G94" i="29" a="1"/>
  <c r="Y78" i="35" a="1"/>
  <c r="Q81" i="29" a="1"/>
  <c r="O21" i="29" a="1"/>
  <c r="C82" i="35" a="1"/>
  <c r="G110" i="35" a="1"/>
  <c r="Q44" i="35" a="1"/>
  <c r="Q46" i="29" a="1"/>
  <c r="S104" i="35" a="1"/>
  <c r="M86" i="29" a="1"/>
  <c r="I46" i="29" a="1"/>
  <c r="U88" i="29" a="1"/>
  <c r="S54" i="29" a="1"/>
  <c r="O46" i="29" a="1"/>
  <c r="W112" i="29" a="1"/>
  <c r="I77" i="35" a="1"/>
  <c r="Y74" i="29" a="1"/>
  <c r="G48" i="29" a="1"/>
  <c r="M46" i="29" a="1"/>
  <c r="Y21" i="35" a="1"/>
  <c r="Y29" i="29" a="1"/>
  <c r="G36" i="35" a="1"/>
  <c r="M63" i="35" a="1"/>
  <c r="W44" i="35" a="1"/>
  <c r="U79" i="29" a="1"/>
  <c r="Q36" i="35" a="1"/>
  <c r="W93" i="29" a="1"/>
  <c r="O36" i="35" a="1"/>
  <c r="U113" i="29" a="1"/>
  <c r="Y41" i="35" a="1"/>
  <c r="S63" i="29" a="1"/>
  <c r="K43" i="35" a="1"/>
  <c r="E126" i="29" a="1"/>
  <c r="M109" i="35" a="1"/>
  <c r="W78" i="35" a="1"/>
  <c r="E54" i="35" a="1"/>
  <c r="K47" i="29" a="1"/>
  <c r="Q104" i="35" a="1"/>
  <c r="S56" i="29" a="1"/>
  <c r="I79" i="29" a="1"/>
  <c r="K29" i="29" a="1"/>
  <c r="Y26" i="35" a="1"/>
  <c r="M127" i="29" a="1"/>
  <c r="Q41" i="35" a="1"/>
  <c r="Y119" i="29" a="1"/>
  <c r="I53" i="29" a="1"/>
  <c r="E103" i="29" a="1"/>
  <c r="W98" i="35" a="1"/>
  <c r="K111" i="29" a="1"/>
  <c r="O125" i="29" a="1"/>
  <c r="U84" i="35" a="1"/>
  <c r="K63" i="29" a="1"/>
  <c r="K100" i="35" a="1"/>
  <c r="Q84" i="35" a="1"/>
  <c r="G112" i="35" a="1"/>
  <c r="Q71" i="29" a="1"/>
  <c r="S100" i="35" a="1"/>
  <c r="U109" i="35" a="1"/>
  <c r="I118" i="29" a="1"/>
  <c r="K31" i="29" a="1"/>
  <c r="Q77" i="35" a="1"/>
  <c r="E127" i="29" a="1"/>
  <c r="O43" i="35" a="1"/>
  <c r="G81" i="29" a="1"/>
  <c r="U72" i="29" a="1"/>
  <c r="Y118" i="29" a="1"/>
  <c r="Y73" i="29" a="1"/>
  <c r="E77" i="35" a="1"/>
  <c r="W55" i="35" a="1"/>
  <c r="W103" i="35" a="1"/>
  <c r="O55" i="29" a="1"/>
  <c r="S53" i="29" a="1"/>
  <c r="M41" i="35" a="1"/>
  <c r="U91" i="35" a="1"/>
  <c r="C119" i="29" a="1"/>
  <c r="W28" i="29" a="1"/>
  <c r="K78" i="29" a="1"/>
  <c r="M55" i="35" a="1"/>
  <c r="S112" i="35" a="1"/>
  <c r="E125" i="29" a="1"/>
  <c r="M39" i="29" a="1"/>
  <c r="E92" i="35" a="1"/>
  <c r="G83" i="35" a="1"/>
  <c r="U70" i="35" a="1"/>
  <c r="Y106" i="35" a="1"/>
  <c r="I42" i="29" a="1"/>
  <c r="C103" i="29" a="1"/>
  <c r="Y49" i="35" a="1"/>
  <c r="Y113" i="29" a="1"/>
  <c r="I61" i="29" a="1"/>
  <c r="Q42" i="29" a="1"/>
  <c r="O25" i="35" a="1"/>
  <c r="Q63" i="29" a="1"/>
  <c r="G26" i="35" a="1"/>
  <c r="U85" i="29" a="1"/>
  <c r="W106" i="29" a="1"/>
  <c r="E50" i="35" a="1"/>
  <c r="O70" i="35" a="1"/>
  <c r="Q60" i="29" a="1"/>
  <c r="G93" i="29" a="1"/>
  <c r="G41" i="29" a="1"/>
  <c r="S118" i="29" a="1"/>
  <c r="Y21" i="29" a="1"/>
  <c r="W110" i="35" a="1"/>
  <c r="U47" i="35" a="1"/>
  <c r="S26" i="35" a="1"/>
  <c r="G49" i="29" a="1"/>
  <c r="S105" i="35" a="1"/>
  <c r="U49" i="29" a="1"/>
  <c r="Y100" i="35" a="1"/>
  <c r="E39" i="29" a="1"/>
  <c r="E36" i="35" a="1"/>
  <c r="Y48" i="29" a="1"/>
  <c r="O22" i="29" a="1"/>
  <c r="E106" i="35" a="1"/>
  <c r="Q71" i="35" a="1"/>
  <c r="U124" i="29" a="1"/>
  <c r="M76" i="35" a="1"/>
  <c r="W29" i="29" a="1"/>
  <c r="G63" i="35" a="1"/>
  <c r="U86" i="29" a="1"/>
  <c r="M79" i="29" a="1"/>
  <c r="S62" i="29" a="1"/>
  <c r="C62" i="29" a="1"/>
  <c r="E118" i="29" a="1"/>
  <c r="Y23" i="29" a="1"/>
  <c r="C83" i="35" a="1"/>
  <c r="I113" i="29" a="1"/>
  <c r="W56" i="35" a="1"/>
  <c r="O42" i="35" a="1"/>
  <c r="G72" i="29" a="1"/>
  <c r="I126" i="29" a="1"/>
  <c r="E93" i="35" a="1"/>
  <c r="G109" i="35" a="1"/>
  <c r="Q104" i="29" a="1"/>
  <c r="M74" i="29" a="1"/>
  <c r="S65" i="35" a="1"/>
  <c r="C97" i="35" a="1"/>
  <c r="W49" i="35" a="1"/>
  <c r="S21" i="29" a="1"/>
  <c r="Y80" i="29" a="1"/>
  <c r="S35" i="35" a="1"/>
  <c r="G105" i="35" a="1"/>
  <c r="K119" i="29" a="1"/>
  <c r="G77" i="35" a="1"/>
  <c r="Q117" i="29" a="1"/>
  <c r="O105" i="35" a="1"/>
  <c r="O48" i="29" a="1"/>
  <c r="E54" i="29" a="1"/>
  <c r="W69" i="35" a="1"/>
  <c r="M92" i="29" a="1"/>
  <c r="U103" i="29" a="1"/>
  <c r="K81" i="35" a="1"/>
  <c r="S28" i="35" a="1"/>
  <c r="I98" i="35" a="1"/>
  <c r="E111" i="35" a="1"/>
  <c r="W71" i="29" a="1"/>
  <c r="M72" i="29" a="1"/>
  <c r="E48" i="29" a="1"/>
  <c r="S20" i="35" a="1"/>
  <c r="W100" i="35" a="1"/>
  <c r="G88" i="29" a="1"/>
  <c r="Q88" i="29" a="1"/>
  <c r="W111" i="29" a="1"/>
  <c r="K85" i="29" a="1"/>
  <c r="Q124" i="29" a="1"/>
  <c r="K86" i="29" a="1"/>
  <c r="U120" i="29" a="1"/>
  <c r="I73" i="29" a="1"/>
  <c r="I78" i="29" a="1"/>
  <c r="S55" i="35" a="1"/>
  <c r="K103" i="35" a="1"/>
  <c r="Y125" i="29" a="1"/>
  <c r="K54" i="29" a="1"/>
  <c r="K46" i="29" a="1"/>
  <c r="O22" i="35" a="1"/>
  <c r="S124" i="29" a="1"/>
  <c r="C79" i="29" a="1"/>
  <c r="G92" i="29" a="1"/>
  <c r="I35" i="35" a="1"/>
  <c r="Q79" i="29" a="1"/>
  <c r="E106" i="29" a="1"/>
  <c r="M65" i="35" a="1"/>
  <c r="E27" i="35" a="1"/>
  <c r="M98" i="35" a="1"/>
  <c r="W22" i="35" a="1"/>
  <c r="W22" i="29" a="1"/>
  <c r="O26" i="35" a="1"/>
  <c r="M42" i="29" a="1"/>
  <c r="U94" i="29" a="1"/>
  <c r="I48" i="35" a="1"/>
  <c r="K127" i="29" a="1"/>
  <c r="S49" i="35" a="1"/>
  <c r="Y95" i="29" a="1"/>
  <c r="O62" i="29" a="1"/>
  <c r="G79" i="29" a="1"/>
  <c r="E37" i="35" a="1"/>
  <c r="E44" i="35" a="1"/>
  <c r="C81" i="35" a="1"/>
  <c r="U111" i="35" a="1"/>
  <c r="M27" i="35" a="1"/>
  <c r="Q56" i="29" a="1"/>
  <c r="Q93" i="29" a="1"/>
  <c r="M35" i="35" a="1"/>
  <c r="I81" i="35" a="1"/>
  <c r="Q41" i="29" a="1"/>
  <c r="E100" i="35" a="1"/>
  <c r="C30" i="29" a="1"/>
  <c r="O63" i="35" a="1"/>
  <c r="I53" i="35" a="1"/>
  <c r="Q28" i="35" a="1"/>
  <c r="M36" i="35" a="1"/>
  <c r="E92" i="29" a="1"/>
  <c r="O48" i="35" a="1"/>
  <c r="S50" i="35" a="1"/>
  <c r="U42" i="29" a="1"/>
  <c r="I74" i="29" a="1"/>
  <c r="Q29" i="29" a="1"/>
  <c r="G35" i="35" a="1"/>
  <c r="Y76" i="35" a="1"/>
  <c r="K63" i="35" a="1"/>
  <c r="M120" i="29" a="1"/>
  <c r="U105" i="29" a="1"/>
  <c r="O55" i="35" a="1"/>
  <c r="I110" i="35" a="1"/>
  <c r="O127" i="29" a="1"/>
  <c r="K112" i="29" a="1"/>
  <c r="C80" i="29" a="1"/>
  <c r="M92" i="35" a="1"/>
  <c r="I40" i="29" a="1"/>
  <c r="S44" i="35" a="1"/>
  <c r="Q106" i="29" a="1"/>
  <c r="W111" i="35" a="1"/>
  <c r="C65" i="35" a="1"/>
  <c r="E38" i="35" a="1"/>
  <c r="I80" i="29" a="1"/>
  <c r="I88" i="29" a="1"/>
  <c r="K94" i="29" a="1"/>
  <c r="G91" i="35" a="1"/>
  <c r="C48" i="29" a="1"/>
  <c r="Q47" i="29" a="1"/>
  <c r="K49" i="29" a="1"/>
  <c r="I112" i="29" a="1"/>
  <c r="Q25" i="35" a="1"/>
  <c r="Q111" i="29" a="1"/>
  <c r="Y28" i="29" a="1"/>
  <c r="O91" i="35" a="1"/>
  <c r="E112" i="35" a="1"/>
  <c r="E47" i="29" a="1"/>
  <c r="U21" i="35" a="1"/>
  <c r="G126" i="29" a="1"/>
  <c r="M21" i="35" a="1"/>
  <c r="S42" i="35" a="1"/>
  <c r="C76" i="35" a="1"/>
  <c r="G27" i="35" a="1"/>
  <c r="E53" i="35" a="1"/>
  <c r="C74" i="29" a="1"/>
  <c r="M105" i="35" a="1"/>
  <c r="S70" i="35" a="1"/>
  <c r="W126" i="29" a="1"/>
  <c r="U37" i="35" a="1"/>
  <c r="W40" i="29" a="1"/>
  <c r="K53" i="35" a="1"/>
  <c r="Q98" i="35" a="1"/>
  <c r="G28" i="35" a="1"/>
  <c r="O111" i="35" a="1"/>
  <c r="M93" i="35" a="1"/>
  <c r="G103" i="35" a="1"/>
  <c r="M61" i="29" a="1"/>
  <c r="I95" i="29" a="1"/>
  <c r="W76" i="35" a="1"/>
  <c r="O120" i="29" a="1"/>
  <c r="C85" i="29" a="1"/>
  <c r="G53" i="29" a="1"/>
  <c r="W95" i="29" a="1"/>
  <c r="G39" i="29" a="1"/>
  <c r="U64" i="35" a="1"/>
  <c r="W41" i="29" a="1"/>
  <c r="G60" i="29" a="1"/>
  <c r="K84" i="35" a="1"/>
  <c r="C84" i="35" a="1"/>
  <c r="W47" i="35" a="1"/>
  <c r="K113" i="29" a="1"/>
  <c r="Q86" i="29" a="1"/>
  <c r="Y42" i="29" a="1"/>
  <c r="E103" i="35" a="1"/>
  <c r="C100" i="35" a="1"/>
  <c r="Y27" i="35" a="1"/>
  <c r="Q94" i="29" a="1"/>
  <c r="M126" i="29" a="1"/>
  <c r="Q92" i="29" a="1"/>
  <c r="Y49" i="29" a="1"/>
  <c r="W92" i="35" a="1"/>
  <c r="M110" i="29" a="1"/>
  <c r="C28" i="29" a="1"/>
  <c r="Q109" i="35" a="1"/>
  <c r="S105" i="29" a="1"/>
  <c r="M54" i="29" a="1"/>
  <c r="I100" i="35" a="1"/>
  <c r="E119" i="29" a="1"/>
  <c r="E49" i="29" a="1"/>
  <c r="O71" i="29" a="1"/>
  <c r="C86" i="29" a="1"/>
  <c r="K61" i="29" a="1"/>
  <c r="S25" i="35" a="1"/>
  <c r="U43" i="35" a="1"/>
  <c r="Q112" i="35" a="1"/>
  <c r="E43" i="35" a="1"/>
  <c r="U19" i="35" a="1"/>
  <c r="I87" i="29" a="1"/>
  <c r="M106" i="29" a="1"/>
  <c r="M28" i="35" a="1"/>
  <c r="S94" i="29" a="1"/>
  <c r="K92" i="35" a="1"/>
  <c r="O47" i="35" a="1"/>
  <c r="E91" i="35" a="1"/>
  <c r="U41" i="35" a="1"/>
  <c r="S48" i="29" a="1"/>
  <c r="U53" i="35" a="1"/>
  <c r="W20" i="35" a="1"/>
  <c r="E109" i="35" a="1"/>
  <c r="I120" i="29" a="1"/>
  <c r="K126" i="29" a="1"/>
  <c r="K28" i="35" a="1"/>
  <c r="Q105" i="35" a="1"/>
  <c r="C48" i="35" a="1"/>
  <c r="O97" i="35" a="1"/>
  <c r="C127" i="29" a="1"/>
  <c r="Q28" i="29" a="1"/>
  <c r="G106" i="29" a="1"/>
  <c r="E94" i="35" a="1"/>
  <c r="S29" i="29" a="1"/>
  <c r="K91" i="35" a="1"/>
  <c r="Y105" i="35" a="1"/>
  <c r="S73" i="29" a="1"/>
  <c r="C63" i="29" a="1"/>
  <c r="E80" i="29" a="1"/>
  <c r="U48" i="35" a="1"/>
  <c r="O118" i="29" a="1"/>
  <c r="W77" i="35" a="1"/>
  <c r="Y55" i="29" a="1"/>
  <c r="W28" i="35" a="1"/>
  <c r="I94" i="29" a="1"/>
  <c r="G20" i="35" a="1"/>
  <c r="S106" i="29" a="1"/>
  <c r="C41" i="35" a="1"/>
  <c r="E78" i="35" a="1"/>
  <c r="E105" i="35" a="1"/>
  <c r="O72" i="35" a="1"/>
  <c r="G104" i="35" a="1"/>
  <c r="O75" i="35" a="1"/>
  <c r="U106" i="35" a="1"/>
  <c r="Q80" i="29" a="1"/>
  <c r="K28" i="29" a="1"/>
  <c r="S22" i="35" a="1"/>
  <c r="K56" i="35" a="1"/>
  <c r="U30" i="29" a="1"/>
  <c r="M111" i="35" a="1"/>
  <c r="S85" i="29" a="1"/>
  <c r="G29" i="29" a="1"/>
  <c r="E79" i="29" a="1"/>
  <c r="E42" i="35" a="1"/>
  <c r="Y99" i="35" a="1"/>
  <c r="U48" i="29" a="1"/>
  <c r="Y124" i="29" a="1"/>
  <c r="C50" i="35" a="1"/>
  <c r="O60" i="29" a="1"/>
  <c r="Q55" i="35" a="1"/>
  <c r="I71" i="35" a="1"/>
  <c r="Q106" i="35" a="1"/>
  <c r="S91" i="35" a="1"/>
  <c r="I69" i="35" a="1"/>
  <c r="K39" i="29" a="1"/>
  <c r="O83" i="35" a="1"/>
  <c r="K120" i="29" a="1"/>
  <c r="E35" i="35" a="1"/>
  <c r="W117" i="29" a="1"/>
  <c r="Q103" i="35" a="1"/>
  <c r="O77" i="35" a="1"/>
  <c r="K73" i="29" a="1"/>
  <c r="U112" i="29" a="1"/>
  <c r="S40" i="29" a="1"/>
  <c r="C92" i="35" a="1"/>
  <c r="W60" i="29" a="1"/>
  <c r="Q31" i="29" a="1"/>
  <c r="W84" i="35" a="1"/>
  <c r="K98" i="35" a="1"/>
  <c r="G97" i="35" a="1"/>
  <c r="K76" i="35" a="1"/>
  <c r="Y84" i="35" a="1"/>
  <c r="Y81" i="29" a="1"/>
  <c r="O66" i="35" a="1"/>
  <c r="S127" i="29" a="1"/>
  <c r="E85" i="29" a="1"/>
  <c r="U110" i="35" a="1"/>
  <c r="I124" i="29" a="1"/>
  <c r="Q61" i="29" a="1"/>
  <c r="E110" i="29" a="1"/>
  <c r="C56" i="29" a="1"/>
  <c r="Y111" i="35" a="1"/>
  <c r="U93" i="35" a="1"/>
  <c r="W72" i="29" a="1"/>
  <c r="K93" i="35" a="1"/>
  <c r="K74" i="29" a="1"/>
  <c r="S19" i="35" a="1"/>
  <c r="M56" i="29" a="1"/>
  <c r="W62" i="29" a="1"/>
  <c r="I78" i="35" a="1"/>
  <c r="C19" i="35" a="1"/>
  <c r="I71" i="29" a="1"/>
  <c r="Y92" i="35" a="1"/>
  <c r="W63" i="35" a="1"/>
  <c r="O31" i="29" a="1"/>
  <c r="G48" i="35" a="1"/>
  <c r="M71" i="29" a="1"/>
  <c r="M118" i="29" a="1"/>
  <c r="C69" i="35" a="1"/>
  <c r="U55" i="29" a="1"/>
  <c r="M78" i="35" a="1"/>
  <c r="K41" i="35" a="1"/>
  <c r="I55" i="35" a="1"/>
  <c r="W42" i="29" a="1"/>
  <c r="O112" i="29" a="1"/>
  <c r="G44" i="35" a="1"/>
  <c r="U76" i="35" a="1"/>
  <c r="Q37" i="35" a="1"/>
  <c r="K117" i="29" a="1"/>
  <c r="C105" i="35" a="1"/>
  <c r="I36" i="35" a="1"/>
  <c r="S92" i="35" a="1"/>
  <c r="W127" i="29" a="1"/>
  <c r="Q53" i="29" a="1"/>
  <c r="S78" i="35" a="1"/>
  <c r="U50" i="35" a="1"/>
  <c r="C47" i="35" a="1"/>
  <c r="Q72" i="29" a="1"/>
  <c r="K92" i="29" a="1"/>
  <c r="Q113" i="29" a="1"/>
  <c r="Y112" i="35" a="1"/>
  <c r="K82" i="35" a="1"/>
  <c r="I20" i="35" a="1"/>
  <c r="U42" i="35" a="1"/>
  <c r="U103" i="35" a="1"/>
  <c r="E71" i="29" a="1"/>
  <c r="U119" i="29" a="1"/>
  <c r="W80" i="29" a="1"/>
  <c r="W37" i="35" a="1"/>
  <c r="M94" i="35" a="1"/>
  <c r="C87" i="29" a="1"/>
  <c r="Q50" i="35" a="1"/>
  <c r="Y103" i="29" a="1"/>
  <c r="S103" i="35" a="1"/>
  <c r="U23" i="29" a="1"/>
  <c r="E93" i="29" a="1"/>
  <c r="O119" i="29" a="1"/>
  <c r="Y104" i="35" a="1"/>
  <c r="G73" i="29" a="1"/>
  <c r="M87" i="29" a="1"/>
  <c r="G111" i="35" a="1"/>
  <c r="I103" i="35" a="1"/>
  <c r="E63" i="29" a="1"/>
  <c r="Q54" i="29" a="1"/>
  <c r="W120" i="29" a="1"/>
  <c r="W26" i="35" a="1"/>
  <c r="I105" i="29" a="1"/>
  <c r="I44" i="35" a="1"/>
  <c r="M53" i="29" a="1"/>
  <c r="Y86" i="29" a="1"/>
  <c r="C55" i="29" a="1"/>
  <c r="K118" i="29" a="1"/>
  <c r="G56" i="29" a="1"/>
  <c r="E104" i="29" a="1"/>
  <c r="Y48" i="35" a="1"/>
  <c r="I70" i="35" a="1"/>
  <c r="Q47" i="35" a="1"/>
  <c r="I92" i="29" a="1"/>
  <c r="K48" i="29" a="1"/>
  <c r="S106" i="35" a="1"/>
  <c r="W74" i="29" a="1"/>
  <c r="M70" i="35" a="1"/>
  <c r="O40" i="29" a="1"/>
  <c r="E61" i="29" a="1"/>
  <c r="K60" i="29" a="1"/>
  <c r="Q99" i="35" a="1"/>
  <c r="Y94" i="35" a="1"/>
  <c r="I37" i="35" a="1"/>
  <c r="Y72" i="29" a="1"/>
  <c r="I106" i="29" a="1"/>
  <c r="W30" i="29" a="1"/>
  <c r="I42" i="35" a="1"/>
  <c r="M66" i="35" a="1"/>
  <c r="Y37" i="35" a="1"/>
  <c r="K41" i="29" a="1"/>
  <c r="I49" i="29" a="1"/>
  <c r="O56" i="35" a="1"/>
  <c r="E55" i="29" a="1"/>
  <c r="Y70" i="35" a="1"/>
  <c r="W83" i="35" a="1"/>
  <c r="S46" i="29" a="1"/>
  <c r="M47" i="35" a="1"/>
  <c r="K78" i="35" a="1"/>
  <c r="K110" i="35" a="1"/>
  <c r="W104" i="29" a="1"/>
  <c r="Q83" i="35" a="1"/>
  <c r="O63" i="29" a="1"/>
  <c r="C103" i="35" a="1"/>
  <c r="W105" i="35" a="1"/>
  <c r="M64" i="35" a="1"/>
  <c r="C64" i="35" a="1"/>
  <c r="C43" i="35" a="1"/>
  <c r="Y54" i="35" a="1"/>
  <c r="O78" i="35" a="1"/>
  <c r="G71" i="35" a="1"/>
  <c r="M63" i="29" a="1"/>
  <c r="M124" i="29" a="1"/>
  <c r="S36" i="35" a="1"/>
  <c r="G53" i="35" a="1"/>
  <c r="Y24" i="29" a="1"/>
  <c r="S37" i="35" a="1"/>
  <c r="Y41" i="29" a="1"/>
  <c r="O110" i="29" a="1"/>
  <c r="M29" i="29" a="1"/>
  <c r="Y87" i="29" a="1"/>
  <c r="C63" i="35" a="1"/>
  <c r="C110" i="29" a="1"/>
  <c r="W87" i="29" a="1"/>
  <c r="Q53" i="35" a="1"/>
  <c r="C41" i="29" a="1"/>
  <c r="O38" i="35" a="1"/>
  <c r="E53" i="29" a="1"/>
  <c r="W91" i="35" a="1"/>
  <c r="M56" i="35" a="1"/>
  <c r="S39" i="29" a="1"/>
  <c r="C70" i="35" a="1"/>
  <c r="S53" i="35" a="1"/>
  <c r="Y46" i="29" a="1"/>
  <c r="W42" i="35" a="1"/>
  <c r="G99" i="35" a="1"/>
  <c r="M84" i="35" a="1"/>
  <c r="K55" i="35" a="1"/>
  <c r="Q26" i="35" a="1"/>
  <c r="U71" i="35" a="1"/>
  <c r="O42" i="29" a="1"/>
  <c r="O104" i="35" a="1"/>
  <c r="Q72" i="35" a="1"/>
  <c r="M41" i="29" a="1"/>
  <c r="O124" i="29" a="1"/>
  <c r="Q23" i="29" a="1"/>
  <c r="U127" i="29" a="1"/>
  <c r="S83" i="35" a="1"/>
  <c r="Y53" i="29" a="1"/>
  <c r="K111" i="35" a="1"/>
  <c r="M50" i="35" a="1"/>
  <c r="M72" i="35" a="1"/>
  <c r="K106" i="35" a="1"/>
  <c r="E105" i="29" a="1"/>
  <c r="G69" i="35" a="1"/>
  <c r="S82" i="35" a="1"/>
  <c r="W54" i="29" a="1"/>
  <c r="Y38" i="35" a="1"/>
  <c r="C94" i="29" a="1"/>
  <c r="Q118" i="29" a="1"/>
  <c r="W75" i="35" a="1"/>
  <c r="I110" i="29" a="1"/>
  <c r="M103" i="35" a="1"/>
  <c r="G30" i="29" a="1"/>
  <c r="K104" i="35" a="1"/>
  <c r="O35" i="35" a="1"/>
  <c r="G38" i="35" a="1"/>
  <c r="G56" i="35" a="1"/>
  <c r="C111" i="29" a="1"/>
  <c r="U92" i="35" a="1"/>
  <c r="Y19" i="35" a="1"/>
  <c r="S71" i="29" a="1"/>
  <c r="S38" i="35" a="1"/>
  <c r="M91" i="35" a="1"/>
  <c r="Q64" i="35" a="1"/>
  <c r="W46" i="29" a="1"/>
  <c r="K71" i="29" a="1"/>
  <c r="Y83" i="35" a="1"/>
  <c r="U63" i="29" a="1"/>
  <c r="M42" i="35" a="1"/>
  <c r="W103" i="29" a="1"/>
  <c r="Y39" i="29" a="1"/>
  <c r="I112" i="35" a="1"/>
  <c r="U82" i="35" a="1"/>
  <c r="E56" i="29" a="1"/>
  <c r="Y53" i="35" a="1"/>
  <c r="C27" i="35" a="1"/>
  <c r="G75" i="35" a="1"/>
  <c r="C124" i="29" a="1"/>
  <c r="G104" i="29" a="1"/>
  <c r="I82" i="35" a="1"/>
  <c r="C66" i="35" a="1"/>
  <c r="Q27" i="35" a="1"/>
  <c r="G112" i="29" a="1"/>
  <c r="Y110" i="35" a="1"/>
  <c r="S71" i="35" a="1"/>
  <c r="W21" i="29" a="1"/>
  <c r="M82" i="35" a="1"/>
  <c r="O86" i="29" a="1"/>
  <c r="Y61" i="29" a="1"/>
  <c r="K70" i="35" a="1"/>
  <c r="U55" i="35" a="1"/>
  <c r="K88" i="29" a="1"/>
  <c r="W50" i="35" a="1"/>
  <c r="I104" i="35" a="1"/>
  <c r="C81" i="29" a="1"/>
  <c r="I83" i="35" a="1"/>
  <c r="U49" i="35" a="1"/>
  <c r="S126" i="29" a="1"/>
  <c r="I41" i="29" a="1"/>
  <c r="S92" i="29" a="1"/>
  <c r="M19" i="35" a="1"/>
  <c r="O24" i="29" a="1"/>
  <c r="E74" i="29" a="1"/>
  <c r="Y56" i="35" a="1"/>
  <c r="Y66" i="35" a="1"/>
  <c r="Q54" i="35" a="1"/>
  <c r="K105" i="29" a="1"/>
  <c r="O53" i="35" a="1"/>
  <c r="I106" i="35" a="1"/>
  <c r="Q81" i="35" a="1"/>
  <c r="S84" i="35" a="1"/>
  <c r="K20" i="35" a="1"/>
  <c r="S81" i="29" a="1"/>
  <c r="U56" i="29" a="1"/>
  <c r="Q74" i="29" a="1"/>
  <c r="G49" i="35" a="1"/>
  <c r="C75" i="35" a="1"/>
  <c r="Y25" i="35" a="1"/>
  <c r="O87" i="29" a="1"/>
  <c r="K125" i="29" a="1"/>
  <c r="O50" i="35" a="1"/>
  <c r="G78" i="29" a="1"/>
  <c r="K83" i="35" a="1"/>
  <c r="S64" i="35" a="1"/>
  <c r="O19" i="35" a="1"/>
  <c r="C77" i="35" a="1"/>
  <c r="M80" i="29" a="1"/>
  <c r="U22" i="35" a="1"/>
  <c r="S94" i="35" a="1"/>
  <c r="K53" i="29" a="1"/>
  <c r="Y62" i="29" a="1"/>
  <c r="W85" i="29" a="1"/>
  <c r="K40" i="29" a="1"/>
  <c r="S23" i="29" a="1"/>
  <c r="Y31" i="29" a="1"/>
  <c r="Y103" i="35" a="1"/>
  <c r="M43" i="35" a="1"/>
  <c r="Y42" i="35" a="1"/>
  <c r="I127" i="29" a="1"/>
  <c r="G118" i="29" a="1"/>
  <c r="S27" i="35" a="1"/>
  <c r="C104" i="35" a="1"/>
  <c r="C106" i="29" a="1"/>
  <c r="Q49" i="29" a="1"/>
  <c r="C49" i="29" a="1"/>
  <c r="W79" i="29" a="1"/>
  <c r="Y63" i="29" a="1"/>
  <c r="Q82" i="35" a="1"/>
  <c r="O92" i="29" a="1"/>
  <c r="Q73" i="29" a="1"/>
  <c r="E41" i="29" a="1"/>
  <c r="O37" i="35" a="1"/>
  <c r="S72" i="35" a="1"/>
  <c r="S31" i="29" a="1"/>
  <c r="U40" i="29" a="1"/>
  <c r="K25" i="35" a="1"/>
  <c r="Q20" i="35" a="1"/>
  <c r="E49" i="35" a="1"/>
  <c r="C105" i="29" a="1"/>
  <c r="I72" i="35" a="1"/>
  <c r="M112" i="29" a="1"/>
  <c r="E55" i="35" a="1"/>
  <c r="S22" i="29" a="1"/>
  <c r="K124" i="29" a="1"/>
  <c r="O29" i="29" a="1"/>
  <c r="M71" i="35" a="1"/>
  <c r="O71" i="35" a="1"/>
  <c r="Q70" i="35" a="1"/>
  <c r="O93" i="35" a="1"/>
  <c r="Q38" i="35" a="1"/>
  <c r="G22" i="35" a="1"/>
  <c r="W93" i="35" a="1"/>
  <c r="I60" i="29" a="1"/>
  <c r="E41" i="35" a="1"/>
  <c r="W35" i="35" a="1"/>
  <c r="U39" i="29" a="1"/>
  <c r="C98" i="35" a="1"/>
  <c r="M31" i="29" a="1"/>
  <c r="O106" i="35" a="1"/>
  <c r="S49" i="29" a="1"/>
  <c r="G31" i="29" a="1"/>
  <c r="M20" i="35" a="1"/>
  <c r="G76" i="35" a="1"/>
  <c r="E60" i="29" a="1"/>
  <c r="Q48" i="29" a="1"/>
  <c r="U69" i="35" a="1"/>
  <c r="K30" i="29" a="1"/>
  <c r="G100" i="35" a="1"/>
  <c r="K64" i="35" a="1"/>
  <c r="S97" i="35" a="1"/>
  <c r="I50" i="35" a="1"/>
  <c r="C60" i="29" a="1"/>
  <c r="U66" i="35" a="1"/>
  <c r="M48" i="35" a="1"/>
  <c r="O88" i="29" a="1"/>
  <c r="W124" i="29" a="1"/>
  <c r="G92" i="35" a="1"/>
  <c r="K22" i="35" a="1"/>
  <c r="K112" i="35" a="1"/>
  <c r="K106" i="29" a="1"/>
  <c r="Y106" i="29" a="1"/>
  <c r="U22" i="29" a="1"/>
  <c r="E65" i="35" a="1"/>
  <c r="C47" i="29" a="1"/>
  <c r="M103" i="29" a="1"/>
  <c r="C94" i="35" a="1"/>
  <c r="Q87" i="29" a="1"/>
  <c r="S47" i="35" a="1"/>
  <c r="M100" i="35" a="1"/>
  <c r="Y94" i="29" a="1"/>
  <c r="S28" i="29" a="1"/>
  <c r="E111" i="29" a="1"/>
  <c r="K42" i="29" a="1"/>
  <c r="G37" i="35" a="1"/>
  <c r="O78" i="29" a="1"/>
  <c r="U100" i="35" a="1"/>
  <c r="U20" i="35" a="1"/>
  <c r="M75" i="35" a="1"/>
  <c r="W125" i="29" a="1"/>
  <c r="Y91" i="35" a="1"/>
  <c r="C39" i="29" a="1"/>
  <c r="U81" i="29" a="1"/>
  <c r="M47" i="29" a="1"/>
  <c r="Y69" i="35" a="1"/>
  <c r="Y65" i="35" a="1"/>
  <c r="Q55" i="29" a="1"/>
  <c r="C120" i="29" a="1"/>
  <c r="M112" i="35" a="1"/>
  <c r="I92" i="35" a="1"/>
  <c r="E71" i="35" a="1"/>
  <c r="O61" i="29" a="1"/>
  <c r="U41" i="29" a="1"/>
  <c r="Q126" i="29" a="1"/>
  <c r="G40" i="29" a="1"/>
  <c r="Y56" i="29" a="1"/>
  <c r="S55" i="29" a="1"/>
  <c r="G55" i="35" a="1"/>
  <c r="O81" i="35" a="1"/>
  <c r="M54" i="35" a="1"/>
  <c r="M48" i="29" a="1"/>
  <c r="C36" i="35" a="1"/>
  <c r="U78" i="35" a="1"/>
  <c r="G81" i="35" a="1"/>
  <c r="C55" i="35" a="1"/>
  <c r="U98" i="35" a="1"/>
  <c r="U31" i="29" a="1"/>
  <c r="I19" i="35" a="1"/>
  <c r="W38" i="35" a="1"/>
  <c r="C104" i="29" a="1"/>
  <c r="O94" i="35" a="1"/>
  <c r="C42" i="29" a="1"/>
  <c r="I49" i="35" a="1"/>
  <c r="Y126" i="29" a="1"/>
  <c r="I103" i="29" a="1"/>
  <c r="U117" i="29" a="1"/>
  <c r="I65" i="35" a="1"/>
  <c r="I85" i="29" a="1"/>
  <c r="M49" i="29" a="1"/>
  <c r="Q22" i="35" a="1"/>
  <c r="W72" i="35" a="1"/>
  <c r="I93" i="35" a="1"/>
  <c r="S79" i="29" a="1"/>
  <c r="Q30" i="29" a="1"/>
  <c r="C73" i="29" a="1"/>
  <c r="Q48" i="35" a="1"/>
  <c r="O54" i="35" a="1"/>
  <c r="W118" i="29" a="1"/>
  <c r="Y40" i="29" a="1"/>
  <c r="Y20" i="35" a="1"/>
  <c r="I91" i="35" a="1"/>
  <c r="Q95" i="29" a="1"/>
  <c r="Y50" i="35" a="1"/>
  <c r="U38" i="35" a="1"/>
  <c r="W24" i="29" a="1"/>
  <c r="U118" i="29" a="1"/>
  <c r="C110" i="35" a="1"/>
  <c r="E46" i="29" a="1"/>
  <c r="W31" i="29" a="1"/>
  <c r="G85" i="29" a="1"/>
  <c r="U44" i="35" a="1"/>
  <c r="Y92" i="29" a="1"/>
  <c r="Q21" i="35" a="1"/>
  <c r="U35" i="35" a="1"/>
  <c r="C118" i="29" a="1"/>
  <c r="S66" i="35" a="1"/>
  <c r="G125" i="29" a="1"/>
  <c r="I111" i="29" a="1"/>
  <c r="Q125" i="29" a="1"/>
  <c r="Q110" i="35" a="1"/>
  <c r="E110" i="35" a="1"/>
  <c r="Q56" i="35" a="1"/>
  <c r="Q93" i="35" a="1"/>
  <c r="I56" i="29" a="1"/>
  <c r="C25" i="35" a="1"/>
  <c r="M105" i="29" a="1"/>
  <c r="W97" i="35" a="1"/>
  <c r="U105" i="35" a="1"/>
  <c r="W48" i="35" a="1"/>
  <c r="U26" i="35" a="1"/>
  <c r="I43" i="35" a="1"/>
  <c r="O39" i="29" a="1"/>
  <c r="E66" i="35" a="1"/>
  <c r="I22" i="35" a="1"/>
  <c r="I81" i="29" a="1"/>
  <c r="S112" i="29" a="1"/>
  <c r="Y43" i="35" a="1"/>
  <c r="U97" i="35" a="1"/>
  <c r="S76" i="35" a="1"/>
  <c r="O73" i="29" a="1"/>
  <c r="C109" i="35" a="1"/>
  <c r="W49" i="29" a="1"/>
  <c r="U53" i="29" a="1"/>
  <c r="Y85" i="29" a="1"/>
  <c r="W66" i="35" a="1"/>
  <c r="Q40" i="29" a="1"/>
  <c r="Y105" i="29" a="1"/>
  <c r="I28" i="29" a="1"/>
  <c r="S113" i="29" a="1"/>
  <c r="W113" i="29" a="1"/>
  <c r="S30" i="29" a="1"/>
  <c r="S93" i="35" a="1"/>
  <c r="C21" i="35" a="1"/>
  <c r="O112" i="35" a="1"/>
  <c r="W99" i="35" a="1"/>
  <c r="U110" i="29" a="1"/>
  <c r="I119" i="29" a="1"/>
  <c r="U77" i="35" a="1"/>
  <c r="E86" i="29" a="1"/>
  <c r="E83" i="35" a="1"/>
  <c r="U78" i="29" a="1"/>
  <c r="M81" i="29" a="1"/>
  <c r="Q75" i="35" a="1"/>
  <c r="C56" i="35" a="1"/>
  <c r="W25" i="35" a="1"/>
  <c r="W47" i="29" a="1"/>
  <c r="K56" i="29" a="1"/>
  <c r="I64" i="35" a="1"/>
  <c r="C91" i="35" a="1"/>
  <c r="M111" i="29" a="1"/>
  <c r="U21" i="29" a="1"/>
  <c r="O27" i="35" a="1"/>
  <c r="K103" i="29" a="1"/>
  <c r="M22" i="35" a="1"/>
  <c r="S61" i="29" a="1"/>
  <c r="M97" i="35" a="1"/>
  <c r="G110" i="29" a="1"/>
  <c r="U29" i="29" a="1"/>
  <c r="K69" i="35" a="1"/>
  <c r="O49" i="29" a="1"/>
  <c r="Y81" i="35" a="1"/>
  <c r="Q35" i="35" a="1"/>
  <c r="G103" i="29" a="1"/>
  <c r="C31" i="29" a="1"/>
  <c r="E81" i="29" a="1"/>
  <c r="U36" i="35" a="1"/>
  <c r="O53" i="29" a="1"/>
  <c r="S77" i="35" a="1"/>
  <c r="M85" i="29" a="1"/>
  <c r="U56" i="35" a="1"/>
  <c r="I29" i="29" a="1"/>
  <c r="I27" i="35" a="1"/>
  <c r="W104" i="35" a="1"/>
  <c r="E82" i="35" a="1"/>
  <c r="M49" i="35" a="1"/>
  <c r="Q39" i="29" a="1"/>
  <c r="C71" i="35" a="1"/>
  <c r="Q43" i="35" a="1"/>
  <c r="K27" i="35" a="1"/>
  <c r="Q91" i="35" a="1"/>
  <c r="O79" i="29" a="1"/>
  <c r="I21" i="35" a="1"/>
  <c r="U94" i="35" a="1"/>
  <c r="Y78" i="29" a="1"/>
  <c r="M93" i="29" a="1"/>
  <c r="S95" i="29" a="1"/>
  <c r="I38" i="35" a="1"/>
  <c r="Y71" i="35" a="1"/>
  <c r="C40" i="29" a="1"/>
  <c r="Y47" i="29" a="1"/>
  <c r="Y120" i="29" a="1"/>
  <c r="W81" i="29" a="1"/>
  <c r="Y35" i="35" a="1"/>
  <c r="S104" i="29" a="1"/>
  <c r="U75" i="35" a="1"/>
  <c r="I125" i="29" a="1"/>
  <c r="I41" i="35" a="1"/>
  <c r="E26" i="35" a="1"/>
  <c r="W21" i="35" a="1"/>
  <c r="Q120" i="29" a="1"/>
  <c r="M28" i="29" a="1"/>
  <c r="I31" i="29" a="1"/>
  <c r="Q111" i="35" a="1"/>
  <c r="C93" i="35" a="1"/>
  <c r="G74" i="29" a="1"/>
  <c r="Y60" i="29" a="1"/>
  <c r="W94" i="29" a="1"/>
  <c r="M73" i="29" a="1"/>
  <c r="M94" i="29" a="1"/>
  <c r="C49" i="35" a="1"/>
  <c r="K50" i="35" a="1"/>
  <c r="S120" i="29" a="1"/>
  <c r="K99" i="35" a="1"/>
  <c r="M78" i="29" a="1"/>
  <c r="C93" i="29" a="1"/>
  <c r="I25" i="35" a="1"/>
  <c r="W64" i="35" a="1"/>
  <c r="E120" i="29" a="1"/>
  <c r="O85" i="29" a="1"/>
  <c r="K54" i="35" a="1"/>
  <c r="K21" i="35" a="1"/>
  <c r="C78" i="29" a="1"/>
  <c r="U65" i="35" a="1"/>
  <c r="M117" i="29" a="1"/>
  <c r="S117" i="29" a="1"/>
  <c r="O100" i="35" a="1"/>
  <c r="G47" i="35" a="1"/>
  <c r="Q42" i="35" a="1"/>
  <c r="W27" i="35" a="1"/>
  <c r="O98" i="35" a="1"/>
  <c r="Y64" i="35" a="1"/>
  <c r="U83" i="35" a="1"/>
  <c r="U60" i="29" a="1"/>
  <c r="G47" i="29" a="1"/>
  <c r="E78" i="29" a="1"/>
  <c r="Q63" i="35" a="1"/>
  <c r="C71" i="29" a="1"/>
  <c r="C113" i="29" a="1"/>
  <c r="Q21" i="29" a="1"/>
  <c r="K55" i="29" a="1"/>
  <c r="M83" i="35" a="1"/>
  <c r="Y22" i="35" a="1"/>
  <c r="W112" i="35" a="1"/>
  <c r="S111" i="35" a="1"/>
  <c r="W56" i="29" a="1"/>
  <c r="Y117" i="29" a="1"/>
  <c r="O28" i="29" a="1"/>
  <c r="O109" i="35" a="1"/>
  <c r="S80" i="29" a="1"/>
  <c r="O99" i="35" a="1"/>
  <c r="O84" i="35" a="1"/>
  <c r="O28" i="35" a="1"/>
  <c r="C53" i="35" a="1"/>
  <c r="C106" i="35" a="1"/>
  <c r="U87" i="29" a="1"/>
  <c r="S87" i="29" a="1"/>
  <c r="G111" i="29" a="1"/>
  <c r="G70" i="35" a="1"/>
  <c r="E70" i="35" a="1"/>
  <c r="E104" i="35" a="1"/>
  <c r="C28" i="35" a="1"/>
  <c r="Q24" i="29" a="1"/>
  <c r="G19" i="35" a="1"/>
  <c r="U126" i="29" a="1"/>
  <c r="I47" i="29" a="1"/>
  <c r="O65" i="35" a="1"/>
  <c r="E30" i="29" a="1"/>
  <c r="C38" i="35" a="1"/>
  <c r="W105" i="29" a="1"/>
  <c r="S74" i="29" a="1"/>
  <c r="E62" i="29" a="1"/>
  <c r="G62" i="29" a="1"/>
  <c r="I56" i="35" a="1"/>
  <c r="I28" i="35" a="1"/>
  <c r="W86" i="29" a="1"/>
  <c r="I63" i="35" a="1"/>
  <c r="G98" i="35" a="1"/>
  <c r="K44" i="35" a="1"/>
  <c r="I105" i="35" a="1"/>
  <c r="I54" i="29" a="1"/>
  <c r="C72" i="35" a="1"/>
  <c r="M81" i="35" a="1"/>
  <c r="W48" i="29" a="1"/>
  <c r="E19" i="35" a="1"/>
  <c r="G105" i="29" a="1"/>
  <c r="E88" i="29" a="1"/>
  <c r="O103" i="35" a="1"/>
  <c r="K75" i="35" a="1"/>
  <c r="C112" i="35" a="1"/>
  <c r="O49" i="35" a="1"/>
  <c r="G46" i="29" a="1"/>
  <c r="M44" i="35" a="1"/>
  <c r="E72" i="29" a="1"/>
  <c r="C35" i="35" a="1"/>
  <c r="Q119" i="29" a="1"/>
  <c r="U72" i="35" a="1"/>
  <c r="K35" i="35" a="1"/>
  <c r="Q103" i="29" a="1"/>
  <c r="Y109" i="35" a="1"/>
  <c r="S78" i="29" a="1"/>
  <c r="I63" i="29" a="1"/>
  <c r="M25" i="35" a="1"/>
  <c r="W55" i="29" a="1"/>
  <c r="G106" i="35" a="1"/>
  <c r="I47" i="35" a="1"/>
  <c r="O30" i="29" a="1"/>
  <c r="I94" i="35" a="1"/>
  <c r="O94" i="29" a="1"/>
  <c r="G84" i="35" a="1"/>
  <c r="K48" i="35" a="1"/>
  <c r="S99" i="35" a="1"/>
  <c r="G72" i="35" a="1"/>
  <c r="U62" i="29" a="1"/>
  <c r="C117" i="29" a="1"/>
  <c r="C46" i="29" a="1"/>
  <c r="M26" i="35" a="1"/>
  <c r="K80" i="29" a="1"/>
  <c r="S75" i="35" a="1"/>
  <c r="Y93" i="29" a="1"/>
  <c r="W54" i="35" a="1"/>
  <c r="G50" i="35" a="1"/>
  <c r="Q65" i="35" a="1"/>
  <c r="G80" i="29" a="1"/>
  <c r="E98" i="35" a="1"/>
  <c r="M119" i="29" a="1"/>
  <c r="G61" i="29" a="1"/>
  <c r="H5" i="39" l="1"/>
  <c r="M4" i="39"/>
  <c r="O46" i="39"/>
  <c r="G58" i="39"/>
  <c r="W58" i="39"/>
  <c r="O43" i="39"/>
  <c r="W51" i="39"/>
  <c r="U58" i="39"/>
  <c r="O16" i="39"/>
  <c r="X43" i="39"/>
  <c r="U64" i="39"/>
  <c r="W64" i="39"/>
  <c r="U43" i="39"/>
  <c r="F11" i="39"/>
  <c r="X35" i="39"/>
  <c r="O48" i="39"/>
  <c r="H4" i="39"/>
  <c r="L4" i="39"/>
  <c r="S4" i="39" s="1"/>
  <c r="H8" i="39"/>
  <c r="I8" i="39" s="1"/>
  <c r="P4" i="39"/>
  <c r="F33" i="39"/>
  <c r="F49" i="39"/>
  <c r="F26" i="39"/>
  <c r="F19" i="39"/>
  <c r="F60" i="39"/>
  <c r="O60" i="39"/>
  <c r="F36" i="39"/>
  <c r="F31" i="39"/>
  <c r="F27" i="39"/>
  <c r="F29" i="39"/>
  <c r="F58" i="39"/>
  <c r="F28" i="39"/>
  <c r="F46" i="39"/>
  <c r="F35" i="39"/>
  <c r="F22" i="39"/>
  <c r="F51" i="39"/>
  <c r="F42" i="39"/>
  <c r="F15" i="39"/>
  <c r="F50" i="39"/>
  <c r="X51" i="39"/>
  <c r="U51" i="39"/>
  <c r="W46" i="39"/>
  <c r="F14" i="39"/>
  <c r="O58" i="39"/>
  <c r="F18" i="39"/>
  <c r="F30" i="39"/>
  <c r="F34" i="39"/>
  <c r="F20" i="39"/>
  <c r="F21" i="39"/>
  <c r="F54" i="39"/>
  <c r="F62" i="39"/>
  <c r="F53" i="39"/>
  <c r="U21" i="39"/>
  <c r="F52" i="39"/>
  <c r="F59" i="39"/>
  <c r="O53" i="39"/>
  <c r="F61" i="39"/>
  <c r="O14" i="39"/>
  <c r="F17" i="39"/>
  <c r="F38" i="39"/>
  <c r="J4" i="39"/>
  <c r="H7" i="39"/>
  <c r="I7" i="39" s="1"/>
  <c r="E9" i="39"/>
  <c r="G9" i="39" s="1"/>
  <c r="I5" i="39"/>
  <c r="R5" i="39" s="1"/>
  <c r="O19" i="39"/>
  <c r="E6" i="39"/>
  <c r="G6" i="39" s="1"/>
  <c r="L5" i="39"/>
  <c r="K5" i="39"/>
  <c r="O34" i="39"/>
  <c r="O61" i="39"/>
  <c r="O26" i="39"/>
  <c r="X45" i="39"/>
  <c r="X21" i="39"/>
  <c r="G21" i="39"/>
  <c r="P5" i="39"/>
  <c r="K6" i="39"/>
  <c r="U45" i="39"/>
  <c r="W45" i="39"/>
  <c r="O30" i="39"/>
  <c r="O54" i="39"/>
  <c r="P6" i="39"/>
  <c r="E5" i="39"/>
  <c r="G5" i="39" s="1"/>
  <c r="O51" i="39"/>
  <c r="N6" i="39"/>
  <c r="O6" i="39" s="1"/>
  <c r="J5" i="39"/>
  <c r="L6" i="39"/>
  <c r="F6" i="39"/>
  <c r="J6" i="39"/>
  <c r="E7" i="39"/>
  <c r="G7" i="39" s="1"/>
  <c r="O31" i="39"/>
  <c r="U10" i="39"/>
  <c r="G32" i="39"/>
  <c r="U32" i="39"/>
  <c r="W32" i="39"/>
  <c r="X32" i="39"/>
  <c r="F37" i="39"/>
  <c r="O37" i="39"/>
  <c r="G38" i="39"/>
  <c r="U38" i="39"/>
  <c r="W38" i="39"/>
  <c r="X38" i="39"/>
  <c r="G62" i="39"/>
  <c r="U62" i="39"/>
  <c r="W62" i="39"/>
  <c r="X62" i="39"/>
  <c r="G22" i="39"/>
  <c r="U22" i="39"/>
  <c r="W22" i="39"/>
  <c r="X22" i="39"/>
  <c r="G24" i="39"/>
  <c r="U24" i="39"/>
  <c r="W24" i="39"/>
  <c r="X24" i="39"/>
  <c r="G55" i="39"/>
  <c r="U55" i="39"/>
  <c r="W55" i="39"/>
  <c r="X55" i="39"/>
  <c r="G15" i="39"/>
  <c r="U15" i="39"/>
  <c r="W15" i="39"/>
  <c r="X15" i="39"/>
  <c r="W56" i="39"/>
  <c r="X56" i="39"/>
  <c r="G56" i="39"/>
  <c r="U56" i="39"/>
  <c r="G59" i="39"/>
  <c r="W59" i="39"/>
  <c r="X59" i="39"/>
  <c r="U59" i="39"/>
  <c r="G36" i="39"/>
  <c r="X36" i="39"/>
  <c r="U36" i="39"/>
  <c r="W36" i="39"/>
  <c r="G29" i="39"/>
  <c r="U29" i="39"/>
  <c r="W29" i="39"/>
  <c r="X29" i="39"/>
  <c r="G27" i="39"/>
  <c r="W27" i="39"/>
  <c r="X27" i="39"/>
  <c r="U27" i="39"/>
  <c r="G31" i="39"/>
  <c r="W31" i="39"/>
  <c r="X31" i="39"/>
  <c r="U31" i="39"/>
  <c r="G52" i="39"/>
  <c r="X52" i="39"/>
  <c r="U52" i="39"/>
  <c r="W52" i="39"/>
  <c r="G50" i="39"/>
  <c r="U50" i="39"/>
  <c r="W50" i="39"/>
  <c r="X50" i="39"/>
  <c r="G13" i="39"/>
  <c r="G14" i="39"/>
  <c r="U14" i="39"/>
  <c r="W14" i="39"/>
  <c r="X14" i="39"/>
  <c r="G48" i="39"/>
  <c r="U48" i="39"/>
  <c r="W48" i="39"/>
  <c r="X48" i="39"/>
  <c r="G18" i="39"/>
  <c r="U18" i="39"/>
  <c r="W18" i="39"/>
  <c r="X18" i="39"/>
  <c r="O18" i="39"/>
  <c r="G47" i="39"/>
  <c r="U47" i="39"/>
  <c r="W47" i="39"/>
  <c r="X47" i="39"/>
  <c r="O27" i="39"/>
  <c r="G40" i="39"/>
  <c r="X40" i="39"/>
  <c r="U40" i="39"/>
  <c r="W40" i="39"/>
  <c r="G37" i="39"/>
  <c r="U37" i="39"/>
  <c r="X37" i="39"/>
  <c r="W37" i="39"/>
  <c r="G61" i="39"/>
  <c r="U61" i="39"/>
  <c r="W61" i="39"/>
  <c r="X61" i="39"/>
  <c r="G33" i="39"/>
  <c r="W33" i="39"/>
  <c r="X33" i="39"/>
  <c r="U33" i="39"/>
  <c r="G17" i="39"/>
  <c r="W17" i="39"/>
  <c r="X17" i="39"/>
  <c r="U17" i="39"/>
  <c r="F5" i="39"/>
  <c r="W28" i="39"/>
  <c r="G28" i="39"/>
  <c r="U28" i="39"/>
  <c r="X28" i="39"/>
  <c r="O21" i="39"/>
  <c r="U57" i="39"/>
  <c r="W57" i="39"/>
  <c r="X57" i="39"/>
  <c r="G57" i="39"/>
  <c r="G23" i="39"/>
  <c r="U23" i="39"/>
  <c r="W23" i="39"/>
  <c r="X23" i="39"/>
  <c r="G53" i="39"/>
  <c r="X53" i="39"/>
  <c r="U53" i="39"/>
  <c r="W53" i="39"/>
  <c r="O59" i="39"/>
  <c r="O33" i="39"/>
  <c r="G54" i="39"/>
  <c r="U54" i="39"/>
  <c r="W54" i="39"/>
  <c r="X54" i="39"/>
  <c r="O22" i="39"/>
  <c r="G39" i="39"/>
  <c r="U39" i="39"/>
  <c r="W39" i="39"/>
  <c r="X39" i="39"/>
  <c r="O35" i="39"/>
  <c r="G25" i="39"/>
  <c r="U25" i="39"/>
  <c r="W25" i="39"/>
  <c r="X25" i="39"/>
  <c r="G42" i="39"/>
  <c r="W42" i="39"/>
  <c r="X42" i="39"/>
  <c r="U42" i="39"/>
  <c r="O49" i="39"/>
  <c r="G34" i="39"/>
  <c r="U34" i="39"/>
  <c r="W34" i="39"/>
  <c r="X34" i="39"/>
  <c r="U12" i="39"/>
  <c r="G30" i="39"/>
  <c r="U30" i="39"/>
  <c r="W30" i="39"/>
  <c r="X30" i="39"/>
  <c r="G49" i="39"/>
  <c r="X49" i="39"/>
  <c r="U49" i="39"/>
  <c r="W49" i="39"/>
  <c r="G41" i="39"/>
  <c r="U41" i="39"/>
  <c r="W41" i="39"/>
  <c r="X41" i="39"/>
  <c r="G19" i="39"/>
  <c r="U19" i="39"/>
  <c r="W19" i="39"/>
  <c r="X19" i="39"/>
  <c r="G16" i="39"/>
  <c r="U16" i="39"/>
  <c r="W16" i="39"/>
  <c r="X16" i="39"/>
  <c r="H6" i="39"/>
  <c r="I6" i="39" s="1"/>
  <c r="P9" i="39"/>
  <c r="G60" i="39"/>
  <c r="X60" i="39"/>
  <c r="W60" i="39"/>
  <c r="U60" i="39"/>
  <c r="N4" i="39"/>
  <c r="O4" i="39" s="1"/>
  <c r="G44" i="39"/>
  <c r="X44" i="39"/>
  <c r="W44" i="39"/>
  <c r="U44" i="39"/>
  <c r="G63" i="39"/>
  <c r="U63" i="39"/>
  <c r="W63" i="39"/>
  <c r="X63" i="39"/>
  <c r="O62" i="39"/>
  <c r="O38" i="39"/>
  <c r="E4" i="39"/>
  <c r="G20" i="39"/>
  <c r="X20" i="39"/>
  <c r="U20" i="39"/>
  <c r="W20" i="39"/>
  <c r="G26" i="39"/>
  <c r="U26" i="39"/>
  <c r="W26" i="39"/>
  <c r="X26" i="39"/>
  <c r="N5" i="39"/>
  <c r="O5" i="39" s="1"/>
  <c r="O20" i="39"/>
  <c r="L8" i="39"/>
  <c r="E8" i="39"/>
  <c r="J8" i="39"/>
  <c r="F8" i="39"/>
  <c r="K8" i="39"/>
  <c r="O52" i="39"/>
  <c r="F24" i="39"/>
  <c r="O24" i="39"/>
  <c r="F39" i="39"/>
  <c r="O39" i="39"/>
  <c r="F7" i="39"/>
  <c r="J7" i="39"/>
  <c r="K7" i="39"/>
  <c r="L7" i="39"/>
  <c r="L9" i="39"/>
  <c r="J9" i="39"/>
  <c r="F9" i="39"/>
  <c r="K9" i="39"/>
  <c r="F57" i="39"/>
  <c r="O57" i="39"/>
  <c r="O40" i="39"/>
  <c r="F40" i="39"/>
  <c r="O50" i="39"/>
  <c r="I9" i="39"/>
  <c r="N9" i="39"/>
  <c r="O9" i="39" s="1"/>
  <c r="O56" i="39"/>
  <c r="F56" i="39"/>
  <c r="F25" i="39"/>
  <c r="O25" i="39"/>
  <c r="N8" i="39"/>
  <c r="O8" i="39" s="1"/>
  <c r="F4" i="39"/>
  <c r="F41" i="39"/>
  <c r="O41" i="39"/>
  <c r="I4" i="39"/>
  <c r="F23" i="39"/>
  <c r="O23" i="39"/>
  <c r="O55" i="39"/>
  <c r="F55" i="39"/>
  <c r="O17" i="39"/>
  <c r="T6" i="39" l="1"/>
  <c r="R6" i="39"/>
  <c r="T5" i="39"/>
  <c r="S5" i="39"/>
  <c r="Q5" i="39"/>
  <c r="T4" i="39"/>
  <c r="Q6" i="39"/>
  <c r="R4" i="39"/>
  <c r="S6" i="39"/>
  <c r="W10" i="39"/>
  <c r="X10" i="39" s="1"/>
  <c r="V10" i="39"/>
  <c r="W12" i="39"/>
  <c r="X12" i="39" s="1"/>
  <c r="V12" i="39"/>
  <c r="U11" i="39"/>
  <c r="U13" i="39"/>
  <c r="U9" i="39"/>
  <c r="G8" i="39"/>
  <c r="G4" i="39"/>
  <c r="Q4" i="39" s="1"/>
  <c r="U8" i="39" l="1"/>
  <c r="W8" i="39" s="1"/>
  <c r="X8" i="39" s="1"/>
  <c r="U6" i="39"/>
  <c r="W6" i="39" s="1"/>
  <c r="X6" i="39" s="1"/>
  <c r="U5" i="39"/>
  <c r="W5" i="39" s="1"/>
  <c r="X5" i="39" s="1"/>
  <c r="U4" i="39"/>
  <c r="W4" i="39" s="1"/>
  <c r="X4" i="39" s="1"/>
  <c r="W9" i="39"/>
  <c r="X9" i="39" s="1"/>
  <c r="V9" i="39"/>
  <c r="W13" i="39"/>
  <c r="X13" i="39" s="1"/>
  <c r="V13" i="39"/>
  <c r="W11" i="39"/>
  <c r="X11" i="39" s="1"/>
  <c r="V11" i="39"/>
  <c r="V5" i="39" l="1"/>
  <c r="V8" i="39"/>
  <c r="V6" i="39"/>
  <c r="V4" i="39"/>
  <c r="L4" i="3" l="1"/>
  <c r="J11" i="6"/>
  <c r="J12" i="6"/>
  <c r="J13" i="6"/>
  <c r="J14" i="6"/>
  <c r="N7" i="39"/>
  <c r="O7" i="39" s="1"/>
  <c r="U7" i="39" s="1"/>
  <c r="AF10" i="6"/>
  <c r="W7" i="39" l="1"/>
  <c r="X7" i="39" s="1"/>
  <c r="V7" i="39"/>
  <c r="AJ12" i="6"/>
  <c r="AR12" i="6" s="1"/>
  <c r="AJ13" i="6"/>
  <c r="AR13" i="6" s="1"/>
  <c r="AJ14" i="6"/>
  <c r="AM14" i="6" s="1"/>
  <c r="AJ15" i="6"/>
  <c r="AN15" i="6" s="1"/>
  <c r="AJ16" i="6"/>
  <c r="AJ17" i="6"/>
  <c r="AW17" i="6" s="1"/>
  <c r="AJ18" i="6"/>
  <c r="AS18" i="6" s="1"/>
  <c r="AJ19" i="6"/>
  <c r="AV19" i="6" s="1"/>
  <c r="AJ20" i="6"/>
  <c r="AR20" i="6" s="1"/>
  <c r="AJ21" i="6"/>
  <c r="AM21" i="6" s="1"/>
  <c r="AJ22" i="6"/>
  <c r="AJ23" i="6"/>
  <c r="AJ24" i="6"/>
  <c r="AL24" i="6" s="1"/>
  <c r="AJ25" i="6"/>
  <c r="AO25" i="6" s="1"/>
  <c r="AJ26" i="6"/>
  <c r="AR26" i="6" s="1"/>
  <c r="AJ27" i="6"/>
  <c r="AJ28" i="6"/>
  <c r="AQ28" i="6" s="1"/>
  <c r="AJ29" i="6"/>
  <c r="AJ30" i="6"/>
  <c r="AJ31" i="6"/>
  <c r="AJ32" i="6"/>
  <c r="AJ33" i="6"/>
  <c r="AJ34" i="6"/>
  <c r="AV34" i="6" s="1"/>
  <c r="AJ35" i="6"/>
  <c r="AU35" i="6" s="1"/>
  <c r="AJ36" i="6"/>
  <c r="AJ37" i="6"/>
  <c r="AL37" i="6" s="1"/>
  <c r="AJ38" i="6"/>
  <c r="AU38" i="6" s="1"/>
  <c r="AJ39" i="6"/>
  <c r="AJ40" i="6"/>
  <c r="AJ41" i="6"/>
  <c r="AM41" i="6" s="1"/>
  <c r="AJ42" i="6"/>
  <c r="AN42" i="6" s="1"/>
  <c r="AJ43" i="6"/>
  <c r="AQ43" i="6" s="1"/>
  <c r="AJ44" i="6"/>
  <c r="AQ44" i="6" s="1"/>
  <c r="AJ45" i="6"/>
  <c r="AP45" i="6" s="1"/>
  <c r="AJ46" i="6"/>
  <c r="AV46" i="6" s="1"/>
  <c r="AJ47" i="6"/>
  <c r="AM47" i="6" s="1"/>
  <c r="AJ48" i="6"/>
  <c r="AO48" i="6" s="1"/>
  <c r="AJ49" i="6"/>
  <c r="AM49" i="6" s="1"/>
  <c r="AJ50" i="6"/>
  <c r="AQ50" i="6" s="1"/>
  <c r="AJ51" i="6"/>
  <c r="AJ52" i="6"/>
  <c r="AJ53" i="6"/>
  <c r="AJ54" i="6"/>
  <c r="AJ55" i="6"/>
  <c r="AJ56" i="6"/>
  <c r="AP56" i="6" s="1"/>
  <c r="AJ57" i="6"/>
  <c r="AO57" i="6" s="1"/>
  <c r="AJ58" i="6"/>
  <c r="AR58" i="6" s="1"/>
  <c r="AJ59" i="6"/>
  <c r="AV59" i="6" s="1"/>
  <c r="AJ60" i="6"/>
  <c r="AQ60" i="6" s="1"/>
  <c r="AJ61" i="6"/>
  <c r="AJ62" i="6"/>
  <c r="AN62" i="6" s="1"/>
  <c r="AJ63" i="6"/>
  <c r="AJ64" i="6"/>
  <c r="AS64" i="6" s="1"/>
  <c r="AJ65" i="6"/>
  <c r="AN65" i="6" s="1"/>
  <c r="AJ66" i="6"/>
  <c r="AS66" i="6" s="1"/>
  <c r="AJ67" i="6"/>
  <c r="AJ68" i="6"/>
  <c r="AJ69" i="6"/>
  <c r="AJ70" i="6"/>
  <c r="AJ11" i="6"/>
  <c r="AP11" i="6" s="1"/>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11" i="6"/>
  <c r="K10" i="6"/>
  <c r="AT35" i="6"/>
  <c r="AU39" i="6"/>
  <c r="AP55" i="6"/>
  <c r="AN63" i="6"/>
  <c r="AQ67" i="6"/>
  <c r="AV67" i="6"/>
  <c r="AU69" i="6"/>
  <c r="AM27" i="6"/>
  <c r="AL29" i="6"/>
  <c r="AV30" i="6"/>
  <c r="AQ31" i="6"/>
  <c r="AN33" i="6"/>
  <c r="AR34" i="6"/>
  <c r="AL35" i="6"/>
  <c r="AU36" i="6"/>
  <c r="AM39" i="6"/>
  <c r="AQ51" i="6"/>
  <c r="AM52" i="6"/>
  <c r="AS53" i="6"/>
  <c r="AN54" i="6"/>
  <c r="AQ55" i="6"/>
  <c r="AQ59" i="6"/>
  <c r="AR63" i="6"/>
  <c r="AM67" i="6"/>
  <c r="AM68" i="6"/>
  <c r="AO69" i="6"/>
  <c r="AP70" i="6"/>
  <c r="C4" i="32" a="1"/>
  <c r="W14" i="29" a="1"/>
  <c r="I15" i="29" a="1"/>
  <c r="G21" i="29" a="1"/>
  <c r="E16" i="29" a="1"/>
  <c r="O15" i="29" a="1"/>
  <c r="AZ70" i="6"/>
  <c r="BB67" i="6"/>
  <c r="BA66" i="6"/>
  <c r="AM61" i="6"/>
  <c r="AY61" i="6" s="1"/>
  <c r="AL61" i="6"/>
  <c r="AL43" i="6"/>
  <c r="AM43" i="6"/>
  <c r="AY43" i="6" s="1"/>
  <c r="AP47" i="6"/>
  <c r="AZ47" i="6" s="1"/>
  <c r="AV15" i="6"/>
  <c r="AO15" i="6"/>
  <c r="AS12" i="6"/>
  <c r="AS13" i="6"/>
  <c r="AN34" i="6"/>
  <c r="AR66" i="6"/>
  <c r="AN50" i="6"/>
  <c r="AV42" i="6"/>
  <c r="AS58" i="6"/>
  <c r="BA58" i="6" s="1"/>
  <c r="AO58" i="6"/>
  <c r="AW66" i="6"/>
  <c r="AR50" i="6"/>
  <c r="AT14" i="6"/>
  <c r="AL14" i="6"/>
  <c r="AS11" i="6"/>
  <c r="AU11" i="6"/>
  <c r="AV69" i="6"/>
  <c r="AN67" i="6"/>
  <c r="AP61" i="6"/>
  <c r="AQ42" i="6"/>
  <c r="AM35" i="6"/>
  <c r="AN19" i="6"/>
  <c r="AT53" i="6"/>
  <c r="AT45" i="6"/>
  <c r="AQ69" i="6"/>
  <c r="AN66" i="6"/>
  <c r="AR59" i="6"/>
  <c r="AP53" i="6"/>
  <c r="AS45" i="6"/>
  <c r="AS69" i="6"/>
  <c r="AN69" i="6"/>
  <c r="AU63" i="6"/>
  <c r="AN59" i="6"/>
  <c r="AT51" i="6"/>
  <c r="AL45" i="6"/>
  <c r="AS37" i="6"/>
  <c r="AM69" i="6"/>
  <c r="AY69" i="6" s="1"/>
  <c r="AV58" i="6"/>
  <c r="BB58" i="6" s="1"/>
  <c r="AM51" i="6"/>
  <c r="AU43" i="6"/>
  <c r="AP37" i="6"/>
  <c r="AW70" i="6"/>
  <c r="AO70" i="6"/>
  <c r="AU61" i="6"/>
  <c r="AU21" i="6"/>
  <c r="AL40" i="6"/>
  <c r="AT40" i="6"/>
  <c r="AM40" i="6"/>
  <c r="AU40" i="6"/>
  <c r="AN40" i="6"/>
  <c r="AV40" i="6"/>
  <c r="AP40" i="6"/>
  <c r="AQ40" i="6"/>
  <c r="AM16" i="6"/>
  <c r="AU16" i="6"/>
  <c r="AN16" i="6"/>
  <c r="AV16" i="6"/>
  <c r="AO16" i="6"/>
  <c r="AW16" i="6"/>
  <c r="AP16" i="6"/>
  <c r="AQ16" i="6"/>
  <c r="AR16" i="6"/>
  <c r="AS16" i="6"/>
  <c r="AS48" i="6"/>
  <c r="AR40" i="6"/>
  <c r="AV38" i="6"/>
  <c r="AW33" i="6"/>
  <c r="AS63" i="6"/>
  <c r="AL63" i="6"/>
  <c r="AT63" i="6"/>
  <c r="AO63" i="6"/>
  <c r="AW63" i="6"/>
  <c r="AP63" i="6"/>
  <c r="AZ63" i="6" s="1"/>
  <c r="AR55" i="6"/>
  <c r="AS55" i="6"/>
  <c r="AL55" i="6"/>
  <c r="AT55" i="6"/>
  <c r="AN55" i="6"/>
  <c r="AV55" i="6"/>
  <c r="AO55" i="6"/>
  <c r="AZ55" i="6" s="1"/>
  <c r="AW55" i="6"/>
  <c r="AR47" i="6"/>
  <c r="AS47" i="6"/>
  <c r="AL47" i="6"/>
  <c r="AY47" i="6" s="1"/>
  <c r="AT47" i="6"/>
  <c r="AN47" i="6"/>
  <c r="AV47" i="6"/>
  <c r="AO47" i="6"/>
  <c r="AW47" i="6"/>
  <c r="AR39" i="6"/>
  <c r="AS39" i="6"/>
  <c r="AL39" i="6"/>
  <c r="AT39" i="6"/>
  <c r="AN39" i="6"/>
  <c r="AY39" i="6" s="1"/>
  <c r="AV39" i="6"/>
  <c r="AO39" i="6"/>
  <c r="AW39" i="6"/>
  <c r="AR31" i="6"/>
  <c r="AS31" i="6"/>
  <c r="AL31" i="6"/>
  <c r="AT31" i="6"/>
  <c r="AM31" i="6"/>
  <c r="AU31" i="6"/>
  <c r="AN31" i="6"/>
  <c r="AV31" i="6"/>
  <c r="AO31" i="6"/>
  <c r="AW31" i="6"/>
  <c r="AP31" i="6"/>
  <c r="AZ31" i="6" s="1"/>
  <c r="AS23" i="6"/>
  <c r="BA23" i="6" s="1"/>
  <c r="AL23" i="6"/>
  <c r="AT23" i="6"/>
  <c r="AM23" i="6"/>
  <c r="AU23" i="6"/>
  <c r="AN23" i="6"/>
  <c r="AV23" i="6"/>
  <c r="AO23" i="6"/>
  <c r="AW23" i="6"/>
  <c r="AP23" i="6"/>
  <c r="AQ23" i="6"/>
  <c r="AV70" i="6"/>
  <c r="BB70" i="6" s="1"/>
  <c r="AN70" i="6"/>
  <c r="AT69" i="6"/>
  <c r="AL69" i="6"/>
  <c r="AQ68" i="6"/>
  <c r="AV65" i="6"/>
  <c r="AQ63" i="6"/>
  <c r="AU59" i="6"/>
  <c r="BB59" i="6" s="1"/>
  <c r="AT56" i="6"/>
  <c r="AM55" i="6"/>
  <c r="AY55" i="6" s="1"/>
  <c r="AU51" i="6"/>
  <c r="AR48" i="6"/>
  <c r="AT43" i="6"/>
  <c r="AV41" i="6"/>
  <c r="BB41" i="6" s="1"/>
  <c r="AO40" i="6"/>
  <c r="AQ35" i="6"/>
  <c r="AV33" i="6"/>
  <c r="AW25" i="6"/>
  <c r="AL16" i="6"/>
  <c r="AM64" i="6"/>
  <c r="AU64" i="6"/>
  <c r="AN64" i="6"/>
  <c r="AV64" i="6"/>
  <c r="BB64" i="6" s="1"/>
  <c r="AQ64" i="6"/>
  <c r="AR64" i="6"/>
  <c r="AP62" i="6"/>
  <c r="AQ62" i="6"/>
  <c r="AL62" i="6"/>
  <c r="AT62" i="6"/>
  <c r="AM62" i="6"/>
  <c r="AY62" i="6" s="1"/>
  <c r="AU62" i="6"/>
  <c r="AO46" i="6"/>
  <c r="AW46" i="6"/>
  <c r="AP46" i="6"/>
  <c r="AQ46" i="6"/>
  <c r="AS46" i="6"/>
  <c r="AL46" i="6"/>
  <c r="AT46" i="6"/>
  <c r="AO38" i="6"/>
  <c r="AW38" i="6"/>
  <c r="AP38" i="6"/>
  <c r="AQ38" i="6"/>
  <c r="AS38" i="6"/>
  <c r="AL38" i="6"/>
  <c r="AT38" i="6"/>
  <c r="AO30" i="6"/>
  <c r="AW30" i="6"/>
  <c r="BB30" i="6" s="1"/>
  <c r="AP30" i="6"/>
  <c r="AQ30" i="6"/>
  <c r="AR30" i="6"/>
  <c r="AS30" i="6"/>
  <c r="BA30" i="6" s="1"/>
  <c r="AL30" i="6"/>
  <c r="AT30" i="6"/>
  <c r="AM30" i="6"/>
  <c r="AY30" i="6" s="1"/>
  <c r="AU30" i="6"/>
  <c r="AP22" i="6"/>
  <c r="AQ22" i="6"/>
  <c r="AR22" i="6"/>
  <c r="AS22" i="6"/>
  <c r="AL22" i="6"/>
  <c r="AT22" i="6"/>
  <c r="AM22" i="6"/>
  <c r="AY22" i="6" s="1"/>
  <c r="AU22" i="6"/>
  <c r="AN22" i="6"/>
  <c r="AV22" i="6"/>
  <c r="AU70" i="6"/>
  <c r="AM70" i="6"/>
  <c r="AN68" i="6"/>
  <c r="AS65" i="6"/>
  <c r="AP64" i="6"/>
  <c r="AV60" i="6"/>
  <c r="AS56" i="6"/>
  <c r="AV54" i="6"/>
  <c r="BB54" i="6" s="1"/>
  <c r="AV49" i="6"/>
  <c r="BB49" i="6" s="1"/>
  <c r="AU46" i="6"/>
  <c r="BB46" i="6" s="1"/>
  <c r="AU41" i="6"/>
  <c r="AR38" i="6"/>
  <c r="AS33" i="6"/>
  <c r="AN30" i="6"/>
  <c r="AN61" i="6"/>
  <c r="AV61" i="6"/>
  <c r="AO61" i="6"/>
  <c r="AW61" i="6"/>
  <c r="AR61" i="6"/>
  <c r="AS61" i="6"/>
  <c r="BA61" i="6" s="1"/>
  <c r="AM53" i="6"/>
  <c r="AY53" i="6" s="1"/>
  <c r="AU53" i="6"/>
  <c r="AN53" i="6"/>
  <c r="AV53" i="6"/>
  <c r="AO53" i="6"/>
  <c r="AW53" i="6"/>
  <c r="AQ53" i="6"/>
  <c r="AR53" i="6"/>
  <c r="AM45" i="6"/>
  <c r="AU45" i="6"/>
  <c r="AN45" i="6"/>
  <c r="AV45" i="6"/>
  <c r="AO45" i="6"/>
  <c r="AZ45" i="6" s="1"/>
  <c r="AW45" i="6"/>
  <c r="AQ45" i="6"/>
  <c r="AR45" i="6"/>
  <c r="AM37" i="6"/>
  <c r="AU37" i="6"/>
  <c r="AN37" i="6"/>
  <c r="AV37" i="6"/>
  <c r="AO37" i="6"/>
  <c r="AW37" i="6"/>
  <c r="AQ37" i="6"/>
  <c r="AR37" i="6"/>
  <c r="AM29" i="6"/>
  <c r="AY29" i="6" s="1"/>
  <c r="AU29" i="6"/>
  <c r="AN29" i="6"/>
  <c r="AV29" i="6"/>
  <c r="AO29" i="6"/>
  <c r="AW29" i="6"/>
  <c r="AP29" i="6"/>
  <c r="AQ29" i="6"/>
  <c r="AR29" i="6"/>
  <c r="AS29" i="6"/>
  <c r="AN21" i="6"/>
  <c r="AV21" i="6"/>
  <c r="AO21" i="6"/>
  <c r="AW21" i="6"/>
  <c r="AP21" i="6"/>
  <c r="AQ21" i="6"/>
  <c r="AR21" i="6"/>
  <c r="AS21" i="6"/>
  <c r="AL21" i="6"/>
  <c r="AY21" i="6" s="1"/>
  <c r="AT21" i="6"/>
  <c r="AT70" i="6"/>
  <c r="AL70" i="6"/>
  <c r="AR69" i="6"/>
  <c r="AW68" i="6"/>
  <c r="AV66" i="6"/>
  <c r="BB66" i="6" s="1"/>
  <c r="AR65" i="6"/>
  <c r="AO64" i="6"/>
  <c r="AM63" i="6"/>
  <c r="AU60" i="6"/>
  <c r="AW57" i="6"/>
  <c r="AU54" i="6"/>
  <c r="AL53" i="6"/>
  <c r="AU49" i="6"/>
  <c r="AR46" i="6"/>
  <c r="AR41" i="6"/>
  <c r="AN38" i="6"/>
  <c r="AO33" i="6"/>
  <c r="AT29" i="6"/>
  <c r="AT24" i="6"/>
  <c r="AL32" i="6"/>
  <c r="AT32" i="6"/>
  <c r="AM32" i="6"/>
  <c r="AU32" i="6"/>
  <c r="AN32" i="6"/>
  <c r="AV32" i="6"/>
  <c r="AO32" i="6"/>
  <c r="AW32" i="6"/>
  <c r="AP32" i="6"/>
  <c r="AQ32" i="6"/>
  <c r="AR32" i="6"/>
  <c r="AL68" i="6"/>
  <c r="AO68" i="6"/>
  <c r="AP68" i="6"/>
  <c r="AZ68" i="6" s="1"/>
  <c r="AM56" i="6"/>
  <c r="AU56" i="6"/>
  <c r="AN56" i="6"/>
  <c r="AV56" i="6"/>
  <c r="AO56" i="6"/>
  <c r="AW56" i="6"/>
  <c r="AQ56" i="6"/>
  <c r="AR56" i="6"/>
  <c r="AR52" i="6"/>
  <c r="AS52" i="6"/>
  <c r="AL52" i="6"/>
  <c r="AY52" i="6" s="1"/>
  <c r="AT52" i="6"/>
  <c r="AN52" i="6"/>
  <c r="AV52" i="6"/>
  <c r="AO52" i="6"/>
  <c r="AW52" i="6"/>
  <c r="AR36" i="6"/>
  <c r="AS36" i="6"/>
  <c r="AL36" i="6"/>
  <c r="AT36" i="6"/>
  <c r="AN36" i="6"/>
  <c r="AV36" i="6"/>
  <c r="AO36" i="6"/>
  <c r="AW36" i="6"/>
  <c r="AS20" i="6"/>
  <c r="AL20" i="6"/>
  <c r="AT20" i="6"/>
  <c r="AM20" i="6"/>
  <c r="AU20" i="6"/>
  <c r="AN20" i="6"/>
  <c r="AV20" i="6"/>
  <c r="AO20" i="6"/>
  <c r="AW20" i="6"/>
  <c r="AP20" i="6"/>
  <c r="AQ20" i="6"/>
  <c r="AO65" i="6"/>
  <c r="AW62" i="6"/>
  <c r="AL56" i="6"/>
  <c r="AN41" i="6"/>
  <c r="AO67" i="6"/>
  <c r="AW67" i="6"/>
  <c r="AP67" i="6"/>
  <c r="AZ67" i="6" s="1"/>
  <c r="AS67" i="6"/>
  <c r="AL67" i="6"/>
  <c r="AY67" i="6" s="1"/>
  <c r="AT67" i="6"/>
  <c r="AO59" i="6"/>
  <c r="AW59" i="6"/>
  <c r="AP59" i="6"/>
  <c r="AZ59" i="6" s="1"/>
  <c r="AS59" i="6"/>
  <c r="AL59" i="6"/>
  <c r="AT59" i="6"/>
  <c r="AN51" i="6"/>
  <c r="AV51" i="6"/>
  <c r="AO51" i="6"/>
  <c r="AW51" i="6"/>
  <c r="AP51" i="6"/>
  <c r="AZ51" i="6" s="1"/>
  <c r="AR51" i="6"/>
  <c r="AS51" i="6"/>
  <c r="AN43" i="6"/>
  <c r="AV43" i="6"/>
  <c r="AO43" i="6"/>
  <c r="AW43" i="6"/>
  <c r="AP43" i="6"/>
  <c r="AZ43" i="6" s="1"/>
  <c r="AR43" i="6"/>
  <c r="AS43" i="6"/>
  <c r="AN35" i="6"/>
  <c r="AV35" i="6"/>
  <c r="AO35" i="6"/>
  <c r="AW35" i="6"/>
  <c r="AP35" i="6"/>
  <c r="AR35" i="6"/>
  <c r="AS35" i="6"/>
  <c r="BA35" i="6" s="1"/>
  <c r="AN27" i="6"/>
  <c r="AV27" i="6"/>
  <c r="AO27" i="6"/>
  <c r="AW27" i="6"/>
  <c r="AP27" i="6"/>
  <c r="AQ27" i="6"/>
  <c r="AR27" i="6"/>
  <c r="AS27" i="6"/>
  <c r="BA27" i="6" s="1"/>
  <c r="AL27" i="6"/>
  <c r="AY27" i="6" s="1"/>
  <c r="AT27" i="6"/>
  <c r="AO19" i="6"/>
  <c r="AW19" i="6"/>
  <c r="AP19" i="6"/>
  <c r="AQ19" i="6"/>
  <c r="AR19" i="6"/>
  <c r="AS19" i="6"/>
  <c r="AL19" i="6"/>
  <c r="AT19" i="6"/>
  <c r="AM19" i="6"/>
  <c r="AU19" i="6"/>
  <c r="AR70" i="6"/>
  <c r="AP69" i="6"/>
  <c r="AU68" i="6"/>
  <c r="AU67" i="6"/>
  <c r="AV62" i="6"/>
  <c r="BB62" i="6" s="1"/>
  <c r="AT61" i="6"/>
  <c r="AM59" i="6"/>
  <c r="AS57" i="6"/>
  <c r="BA57" i="6" s="1"/>
  <c r="AU52" i="6"/>
  <c r="AL51" i="6"/>
  <c r="AN49" i="6"/>
  <c r="AY49" i="6" s="1"/>
  <c r="AU47" i="6"/>
  <c r="AM46" i="6"/>
  <c r="AY46" i="6" s="1"/>
  <c r="AQ39" i="6"/>
  <c r="AP36" i="6"/>
  <c r="AR23" i="6"/>
  <c r="AL48" i="6"/>
  <c r="AT48" i="6"/>
  <c r="AM48" i="6"/>
  <c r="AU48" i="6"/>
  <c r="AN48" i="6"/>
  <c r="AV48" i="6"/>
  <c r="BB48" i="6" s="1"/>
  <c r="AP48" i="6"/>
  <c r="AQ48" i="6"/>
  <c r="AO54" i="6"/>
  <c r="AW54" i="6"/>
  <c r="AP54" i="6"/>
  <c r="AQ54" i="6"/>
  <c r="AS54" i="6"/>
  <c r="AL54" i="6"/>
  <c r="AT54" i="6"/>
  <c r="AS60" i="6"/>
  <c r="AL60" i="6"/>
  <c r="AT60" i="6"/>
  <c r="AO60" i="6"/>
  <c r="AW60" i="6"/>
  <c r="AP60" i="6"/>
  <c r="AZ60" i="6" s="1"/>
  <c r="AR44" i="6"/>
  <c r="AS44" i="6"/>
  <c r="BA44" i="6" s="1"/>
  <c r="AL44" i="6"/>
  <c r="AT44" i="6"/>
  <c r="AN44" i="6"/>
  <c r="AV44" i="6"/>
  <c r="AO44" i="6"/>
  <c r="AW44" i="6"/>
  <c r="AR28" i="6"/>
  <c r="AS28" i="6"/>
  <c r="AL28" i="6"/>
  <c r="AT28" i="6"/>
  <c r="AM28" i="6"/>
  <c r="AU28" i="6"/>
  <c r="AN28" i="6"/>
  <c r="AV28" i="6"/>
  <c r="AO28" i="6"/>
  <c r="AW28" i="6"/>
  <c r="AP28" i="6"/>
  <c r="AZ28" i="6" s="1"/>
  <c r="AS70" i="6"/>
  <c r="AV68" i="6"/>
  <c r="AL64" i="6"/>
  <c r="AR60" i="6"/>
  <c r="AV57" i="6"/>
  <c r="BB57" i="6" s="1"/>
  <c r="AR54" i="6"/>
  <c r="AR49" i="6"/>
  <c r="AN46" i="6"/>
  <c r="AU44" i="6"/>
  <c r="AM38" i="6"/>
  <c r="AQ36" i="6"/>
  <c r="AL66" i="6"/>
  <c r="AT66" i="6"/>
  <c r="AM66" i="6"/>
  <c r="AU66" i="6"/>
  <c r="AP66" i="6"/>
  <c r="AZ66" i="6" s="1"/>
  <c r="AQ66" i="6"/>
  <c r="AL58" i="6"/>
  <c r="AT58" i="6"/>
  <c r="AM58" i="6"/>
  <c r="AU58" i="6"/>
  <c r="AN58" i="6"/>
  <c r="AP58" i="6"/>
  <c r="AQ58" i="6"/>
  <c r="AS50" i="6"/>
  <c r="AL50" i="6"/>
  <c r="AT50" i="6"/>
  <c r="AM50" i="6"/>
  <c r="AY50" i="6" s="1"/>
  <c r="AU50" i="6"/>
  <c r="AO50" i="6"/>
  <c r="AW50" i="6"/>
  <c r="AP50" i="6"/>
  <c r="AZ50" i="6" s="1"/>
  <c r="AS42" i="6"/>
  <c r="AL42" i="6"/>
  <c r="AT42" i="6"/>
  <c r="AM42" i="6"/>
  <c r="AY42" i="6" s="1"/>
  <c r="AU42" i="6"/>
  <c r="AO42" i="6"/>
  <c r="AW42" i="6"/>
  <c r="AP42" i="6"/>
  <c r="AZ42" i="6" s="1"/>
  <c r="AS34" i="6"/>
  <c r="BA34" i="6" s="1"/>
  <c r="AL34" i="6"/>
  <c r="AT34" i="6"/>
  <c r="AM34" i="6"/>
  <c r="AY34" i="6" s="1"/>
  <c r="AU34" i="6"/>
  <c r="BB34" i="6" s="1"/>
  <c r="AO34" i="6"/>
  <c r="AW34" i="6"/>
  <c r="AP34" i="6"/>
  <c r="AZ34" i="6" s="1"/>
  <c r="AS26" i="6"/>
  <c r="AL26" i="6"/>
  <c r="AT26" i="6"/>
  <c r="AM26" i="6"/>
  <c r="AY26" i="6" s="1"/>
  <c r="AU26" i="6"/>
  <c r="AN26" i="6"/>
  <c r="AV26" i="6"/>
  <c r="AO26" i="6"/>
  <c r="AW26" i="6"/>
  <c r="AP26" i="6"/>
  <c r="AQ26" i="6"/>
  <c r="AL18" i="6"/>
  <c r="AT18" i="6"/>
  <c r="AM18" i="6"/>
  <c r="AU18" i="6"/>
  <c r="AN18" i="6"/>
  <c r="AV18" i="6"/>
  <c r="AO18" i="6"/>
  <c r="AW18" i="6"/>
  <c r="AP18" i="6"/>
  <c r="AQ18" i="6"/>
  <c r="AR18" i="6"/>
  <c r="AQ70" i="6"/>
  <c r="AW69" i="6"/>
  <c r="AT68" i="6"/>
  <c r="AR67" i="6"/>
  <c r="AO66" i="6"/>
  <c r="AV63" i="6"/>
  <c r="BB63" i="6" s="1"/>
  <c r="AS62" i="6"/>
  <c r="BA62" i="6" s="1"/>
  <c r="AQ61" i="6"/>
  <c r="AN60" i="6"/>
  <c r="AW58" i="6"/>
  <c r="AU55" i="6"/>
  <c r="AM54" i="6"/>
  <c r="AY54" i="6" s="1"/>
  <c r="AQ52" i="6"/>
  <c r="AV50" i="6"/>
  <c r="AQ47" i="6"/>
  <c r="AP44" i="6"/>
  <c r="AZ44" i="6" s="1"/>
  <c r="AR42" i="6"/>
  <c r="AW40" i="6"/>
  <c r="AP39" i="6"/>
  <c r="AZ39" i="6" s="1"/>
  <c r="AT37" i="6"/>
  <c r="AM36" i="6"/>
  <c r="AQ34" i="6"/>
  <c r="AS32" i="6"/>
  <c r="AU27" i="6"/>
  <c r="AW22" i="6"/>
  <c r="AP65" i="6"/>
  <c r="AQ65" i="6"/>
  <c r="AL65" i="6"/>
  <c r="AT65" i="6"/>
  <c r="AM65" i="6"/>
  <c r="AY65" i="6" s="1"/>
  <c r="AU65" i="6"/>
  <c r="AP57" i="6"/>
  <c r="AQ57" i="6"/>
  <c r="AR57" i="6"/>
  <c r="AL57" i="6"/>
  <c r="AT57" i="6"/>
  <c r="AM57" i="6"/>
  <c r="AY57" i="6" s="1"/>
  <c r="AU57" i="6"/>
  <c r="AO49" i="6"/>
  <c r="AW49" i="6"/>
  <c r="AP49" i="6"/>
  <c r="AQ49" i="6"/>
  <c r="AS49" i="6"/>
  <c r="BA49" i="6" s="1"/>
  <c r="AL49" i="6"/>
  <c r="AT49" i="6"/>
  <c r="AO41" i="6"/>
  <c r="AW41" i="6"/>
  <c r="AP41" i="6"/>
  <c r="AQ41" i="6"/>
  <c r="AS41" i="6"/>
  <c r="AL41" i="6"/>
  <c r="AY41" i="6" s="1"/>
  <c r="AT41" i="6"/>
  <c r="AP33" i="6"/>
  <c r="AQ33" i="6"/>
  <c r="AR33" i="6"/>
  <c r="AL33" i="6"/>
  <c r="AT33" i="6"/>
  <c r="AM33" i="6"/>
  <c r="AY33" i="6" s="1"/>
  <c r="AU33" i="6"/>
  <c r="AP25" i="6"/>
  <c r="AQ25" i="6"/>
  <c r="AR25" i="6"/>
  <c r="AS25" i="6"/>
  <c r="AL25" i="6"/>
  <c r="AT25" i="6"/>
  <c r="AM25" i="6"/>
  <c r="AY25" i="6" s="1"/>
  <c r="AU25" i="6"/>
  <c r="AN25" i="6"/>
  <c r="AV25" i="6"/>
  <c r="AP17" i="6"/>
  <c r="AQ17" i="6"/>
  <c r="AR17" i="6"/>
  <c r="AS17" i="6"/>
  <c r="AL17" i="6"/>
  <c r="AT17" i="6"/>
  <c r="AM17" i="6"/>
  <c r="AU17" i="6"/>
  <c r="AN17" i="6"/>
  <c r="AV17" i="6"/>
  <c r="AS68" i="6"/>
  <c r="AW64" i="6"/>
  <c r="AR62" i="6"/>
  <c r="AM60" i="6"/>
  <c r="AN57" i="6"/>
  <c r="AP52" i="6"/>
  <c r="AZ52" i="6" s="1"/>
  <c r="AW48" i="6"/>
  <c r="AM44" i="6"/>
  <c r="AY44" i="6" s="1"/>
  <c r="AS40" i="6"/>
  <c r="BA40" i="6" s="1"/>
  <c r="AO22" i="6"/>
  <c r="AO17" i="6"/>
  <c r="AM24" i="6"/>
  <c r="AY24" i="6" s="1"/>
  <c r="AU24" i="6"/>
  <c r="AN24" i="6"/>
  <c r="AV24" i="6"/>
  <c r="AO24" i="6"/>
  <c r="AW24" i="6"/>
  <c r="AP24" i="6"/>
  <c r="AQ24" i="6"/>
  <c r="AR24" i="6"/>
  <c r="AS24" i="6"/>
  <c r="BA24" i="6" s="1"/>
  <c r="AR68" i="6"/>
  <c r="AW65" i="6"/>
  <c r="AT64" i="6"/>
  <c r="AO62" i="6"/>
  <c r="AT16" i="6"/>
  <c r="AR11" i="6"/>
  <c r="AV11" i="6"/>
  <c r="AU15" i="6"/>
  <c r="AM15" i="6"/>
  <c r="AS14" i="6"/>
  <c r="AQ13" i="6"/>
  <c r="AQ12" i="6"/>
  <c r="AQ11" i="6"/>
  <c r="AT15" i="6"/>
  <c r="AL15" i="6"/>
  <c r="AR14" i="6"/>
  <c r="AP13" i="6"/>
  <c r="AP12" i="6"/>
  <c r="AO11" i="6"/>
  <c r="AS15" i="6"/>
  <c r="AQ14" i="6"/>
  <c r="AW13" i="6"/>
  <c r="AO13" i="6"/>
  <c r="AW12" i="6"/>
  <c r="AO12" i="6"/>
  <c r="AN11" i="6"/>
  <c r="AR15" i="6"/>
  <c r="AP14" i="6"/>
  <c r="AV13" i="6"/>
  <c r="AN13" i="6"/>
  <c r="AV12" i="6"/>
  <c r="AN12" i="6"/>
  <c r="AM11" i="6"/>
  <c r="AQ15" i="6"/>
  <c r="AW14" i="6"/>
  <c r="AO14" i="6"/>
  <c r="AU13" i="6"/>
  <c r="AM13" i="6"/>
  <c r="AU12" i="6"/>
  <c r="AM12" i="6"/>
  <c r="AW11" i="6"/>
  <c r="AL11" i="6"/>
  <c r="AP15" i="6"/>
  <c r="AV14" i="6"/>
  <c r="AN14" i="6"/>
  <c r="AT13" i="6"/>
  <c r="AL13" i="6"/>
  <c r="AT12" i="6"/>
  <c r="AL12" i="6"/>
  <c r="AT11" i="6"/>
  <c r="AW15" i="6"/>
  <c r="AU14" i="6"/>
  <c r="C3" i="32" a="1"/>
  <c r="C24" i="29" a="1"/>
  <c r="M22" i="29" a="1"/>
  <c r="I14" i="29" a="1"/>
  <c r="C15" i="29" a="1"/>
  <c r="Q14" i="29" a="1"/>
  <c r="Y14" i="29" a="1"/>
  <c r="Q16" i="29" a="1"/>
  <c r="E21" i="29" a="1"/>
  <c r="K14" i="29" a="1"/>
  <c r="E24" i="29" a="1"/>
  <c r="K15" i="29" a="1"/>
  <c r="K16" i="29" a="1"/>
  <c r="K22" i="29" a="1"/>
  <c r="G14" i="29" a="1"/>
  <c r="I24" i="29" a="1"/>
  <c r="O14" i="29" a="1"/>
  <c r="O16" i="29" a="1"/>
  <c r="O17" i="29" a="1"/>
  <c r="S17" i="29" a="1"/>
  <c r="C23" i="29" a="1"/>
  <c r="U16" i="29" a="1"/>
  <c r="W16" i="29" a="1"/>
  <c r="I23" i="29" a="1"/>
  <c r="M17" i="29" a="1"/>
  <c r="S15" i="29" a="1"/>
  <c r="I17" i="29" a="1"/>
  <c r="E17" i="29" a="1"/>
  <c r="W17" i="29" a="1"/>
  <c r="E14" i="29" a="1"/>
  <c r="U15" i="29" a="1"/>
  <c r="Y16" i="29" a="1"/>
  <c r="C22" i="29" a="1"/>
  <c r="K23" i="29" a="1"/>
  <c r="E22" i="29" a="1"/>
  <c r="S16" i="29" a="1"/>
  <c r="E15" i="29" a="1"/>
  <c r="G23" i="29" a="1"/>
  <c r="Y15" i="29" a="1"/>
  <c r="Y17" i="29" a="1"/>
  <c r="U17" i="29" a="1"/>
  <c r="G16" i="29" a="1"/>
  <c r="G15" i="29" a="1"/>
  <c r="W15" i="29" a="1"/>
  <c r="I16" i="29" a="1"/>
  <c r="M23" i="29" a="1"/>
  <c r="I21" i="29" a="1"/>
  <c r="Q17" i="29" a="1"/>
  <c r="S14" i="29" a="1"/>
  <c r="C21" i="29" a="1"/>
  <c r="K24" i="29" a="1"/>
  <c r="M21" i="29" a="1"/>
  <c r="K21" i="29" a="1"/>
  <c r="M24" i="29" a="1"/>
  <c r="G17" i="29" a="1"/>
  <c r="I22" i="29" a="1"/>
  <c r="M15" i="29" a="1"/>
  <c r="G22" i="29" a="1"/>
  <c r="Q15" i="29" a="1"/>
  <c r="U14" i="29" a="1"/>
  <c r="C16" i="29" a="1"/>
  <c r="E23" i="29" a="1"/>
  <c r="M16" i="29" a="1"/>
  <c r="K17" i="29" a="1"/>
  <c r="M14" i="29" a="1"/>
  <c r="C17" i="29" a="1"/>
  <c r="C14" i="29" a="1"/>
  <c r="G24" i="29" a="1"/>
  <c r="E3" i="32" s="1" a="1"/>
  <c r="H5" i="32" s="1" a="1"/>
  <c r="BA13" i="6"/>
  <c r="AY14" i="6"/>
  <c r="AZ33" i="6"/>
  <c r="AZ48" i="6"/>
  <c r="BA67" i="6"/>
  <c r="BB68" i="6"/>
  <c r="BA56" i="6"/>
  <c r="BA47" i="6"/>
  <c r="BA26" i="6"/>
  <c r="BA70" i="6"/>
  <c r="BB56" i="6"/>
  <c r="AY45" i="6"/>
  <c r="AZ46" i="6"/>
  <c r="AY35" i="6"/>
  <c r="AZ58" i="6"/>
  <c r="BA53" i="6"/>
  <c r="BA65" i="6"/>
  <c r="BA15" i="6"/>
  <c r="AZ25" i="6"/>
  <c r="AZ26" i="6"/>
  <c r="BB27" i="6"/>
  <c r="BB52" i="6"/>
  <c r="AZ29" i="6"/>
  <c r="AZ22" i="6"/>
  <c r="AY64" i="6"/>
  <c r="BB23" i="6"/>
  <c r="BA39" i="6"/>
  <c r="BB55" i="6"/>
  <c r="AZ61" i="6"/>
  <c r="AY60" i="6"/>
  <c r="BA32" i="6"/>
  <c r="BA42" i="6"/>
  <c r="BB28" i="6"/>
  <c r="BA54" i="6"/>
  <c r="BA59" i="6"/>
  <c r="AY56" i="6"/>
  <c r="AY32" i="6"/>
  <c r="BA21" i="6"/>
  <c r="AY70" i="6"/>
  <c r="BA38" i="6"/>
  <c r="AY31" i="6"/>
  <c r="BB38" i="6"/>
  <c r="BA69" i="6"/>
  <c r="BA28" i="6"/>
  <c r="BA25" i="6"/>
  <c r="BA50" i="6"/>
  <c r="AZ27" i="6"/>
  <c r="BB44" i="6"/>
  <c r="AY58" i="6"/>
  <c r="BB43" i="6"/>
  <c r="AY37" i="6"/>
  <c r="BA33" i="6"/>
  <c r="BB65" i="6"/>
  <c r="AZ37" i="6"/>
  <c r="BA45" i="6"/>
  <c r="BB69" i="6"/>
  <c r="BB35" i="6"/>
  <c r="AZ32" i="6"/>
  <c r="BB21" i="6"/>
  <c r="BB45" i="6"/>
  <c r="BA64" i="6"/>
  <c r="BA37" i="6"/>
  <c r="BA36" i="6"/>
  <c r="AZ30" i="6"/>
  <c r="BA43" i="6"/>
  <c r="AZ56" i="6"/>
  <c r="BA29" i="6"/>
  <c r="AZ65" i="6"/>
  <c r="AZ64" i="6"/>
  <c r="AZ24" i="6"/>
  <c r="AY48" i="6"/>
  <c r="AY59" i="6"/>
  <c r="BB37" i="6"/>
  <c r="AZ41" i="6"/>
  <c r="BB25" i="6"/>
  <c r="AZ54" i="6"/>
  <c r="AZ36" i="6"/>
  <c r="AY63" i="6"/>
  <c r="BB29" i="6"/>
  <c r="BB53" i="6"/>
  <c r="BB22" i="6"/>
  <c r="AZ38" i="6"/>
  <c r="BB33" i="6"/>
  <c r="AY23" i="6"/>
  <c r="BA48" i="6"/>
  <c r="AZ40" i="6"/>
  <c r="AZ53" i="6"/>
  <c r="AZ62" i="6"/>
  <c r="AZ49" i="6"/>
  <c r="AY40" i="6"/>
  <c r="AY66" i="6"/>
  <c r="BA46" i="6"/>
  <c r="BB39" i="6"/>
  <c r="BB51" i="6"/>
  <c r="BB60" i="6"/>
  <c r="BA22" i="6"/>
  <c r="AZ23" i="6"/>
  <c r="BA41" i="6"/>
  <c r="BB50" i="6"/>
  <c r="BA60" i="6"/>
  <c r="BB32" i="6"/>
  <c r="BB31" i="6"/>
  <c r="BB61" i="6"/>
  <c r="BA63" i="6"/>
  <c r="BB42" i="6"/>
  <c r="AY38" i="6"/>
  <c r="BB24" i="6"/>
  <c r="AY36" i="6"/>
  <c r="BB26" i="6"/>
  <c r="BA68" i="6"/>
  <c r="AZ57" i="6"/>
  <c r="AY28" i="6"/>
  <c r="AZ69" i="6"/>
  <c r="AZ35" i="6"/>
  <c r="BA51" i="6"/>
  <c r="BB36" i="6"/>
  <c r="BA52" i="6"/>
  <c r="AY68" i="6"/>
  <c r="AZ21" i="6"/>
  <c r="AX21" i="6" s="1"/>
  <c r="BA31" i="6"/>
  <c r="BB47" i="6"/>
  <c r="BA55" i="6"/>
  <c r="BB40" i="6"/>
  <c r="AY51" i="6"/>
  <c r="BA16" i="6"/>
  <c r="BB18" i="6"/>
  <c r="BB19" i="6"/>
  <c r="BA18" i="6"/>
  <c r="AY17" i="6"/>
  <c r="BB17" i="6"/>
  <c r="AZ19" i="6"/>
  <c r="AZ20" i="6"/>
  <c r="AY20" i="6"/>
  <c r="AY19" i="6"/>
  <c r="BA17" i="6"/>
  <c r="BA20" i="6"/>
  <c r="AY18" i="6"/>
  <c r="AZ17" i="6"/>
  <c r="BB20" i="6"/>
  <c r="AZ18" i="6"/>
  <c r="BA19" i="6"/>
  <c r="AZ16" i="6"/>
  <c r="AY16" i="6"/>
  <c r="BB16" i="6"/>
  <c r="BB15" i="6"/>
  <c r="BB14" i="6"/>
  <c r="AZ14" i="6"/>
  <c r="AZ15" i="6"/>
  <c r="BA14" i="6"/>
  <c r="AY15" i="6"/>
  <c r="AZ11" i="6"/>
  <c r="AZ12" i="6"/>
  <c r="BA11" i="6"/>
  <c r="BB11" i="6"/>
  <c r="AZ13" i="6"/>
  <c r="AY13" i="6"/>
  <c r="BB13" i="6"/>
  <c r="BB12" i="6"/>
  <c r="AY11" i="6"/>
  <c r="BA12" i="6"/>
  <c r="AY12" i="6"/>
  <c r="AX39" i="6"/>
  <c r="AX34" i="6"/>
  <c r="AX42" i="6"/>
  <c r="AX50" i="6"/>
  <c r="AX70" i="6"/>
  <c r="AF35" i="6"/>
  <c r="AF36" i="6"/>
  <c r="AF37" i="6"/>
  <c r="AF38" i="6"/>
  <c r="AF39" i="6"/>
  <c r="AF40" i="6"/>
  <c r="AF41" i="6"/>
  <c r="AF42" i="6"/>
  <c r="AF43" i="6"/>
  <c r="AF44" i="6"/>
  <c r="AF45" i="6"/>
  <c r="AF46" i="6"/>
  <c r="AF47" i="6"/>
  <c r="AF48" i="6"/>
  <c r="AF49" i="6"/>
  <c r="AF50" i="6"/>
  <c r="AF51" i="6"/>
  <c r="AF52" i="6"/>
  <c r="AF53" i="6"/>
  <c r="AF54" i="6"/>
  <c r="AF55" i="6"/>
  <c r="AF56" i="6"/>
  <c r="AF57" i="6"/>
  <c r="AF58" i="6"/>
  <c r="AF59" i="6"/>
  <c r="AF60" i="6"/>
  <c r="AF61" i="6"/>
  <c r="AF62" i="6"/>
  <c r="AF63" i="6"/>
  <c r="AF64" i="6"/>
  <c r="AF65" i="6"/>
  <c r="AF66" i="6"/>
  <c r="AF67" i="6"/>
  <c r="AF68" i="6"/>
  <c r="AF69" i="6"/>
  <c r="AF70" i="6"/>
  <c r="AF30" i="6"/>
  <c r="AF31" i="6"/>
  <c r="AF32" i="6"/>
  <c r="AF33" i="6"/>
  <c r="AF34" i="6"/>
  <c r="AF23" i="6"/>
  <c r="AF24" i="6"/>
  <c r="AF25" i="6"/>
  <c r="AF26" i="6"/>
  <c r="AF27" i="6"/>
  <c r="AF28" i="6"/>
  <c r="AF29" i="6"/>
  <c r="AF18" i="6"/>
  <c r="AF19" i="6"/>
  <c r="AF20" i="6"/>
  <c r="AF21" i="6"/>
  <c r="AF22" i="6"/>
  <c r="U4" i="32" l="1"/>
  <c r="C5" i="41" s="1"/>
  <c r="U5" i="32"/>
  <c r="C6" i="41" s="1"/>
  <c r="G5" i="32"/>
  <c r="G4" i="32"/>
  <c r="H4" i="32" a="1"/>
  <c r="U3" i="32" s="1"/>
  <c r="C4" i="41" s="1"/>
  <c r="AX16" i="6"/>
  <c r="AX13" i="6"/>
  <c r="AX35" i="6"/>
  <c r="AX49" i="6"/>
  <c r="AX55" i="6"/>
  <c r="AX56" i="6"/>
  <c r="AX47" i="6"/>
  <c r="AX43" i="6"/>
  <c r="AX38" i="6"/>
  <c r="AX30" i="6"/>
  <c r="AX17" i="6"/>
  <c r="AX14" i="6"/>
  <c r="AX11" i="6"/>
  <c r="AX25" i="6"/>
  <c r="AX69" i="6"/>
  <c r="AX46" i="6"/>
  <c r="AX37" i="6"/>
  <c r="AX40" i="6"/>
  <c r="AX67" i="6"/>
  <c r="AX68" i="6"/>
  <c r="AX57" i="6"/>
  <c r="AX22" i="6"/>
  <c r="AX63" i="6"/>
  <c r="AX15" i="6"/>
  <c r="AX52" i="6"/>
  <c r="AX62" i="6"/>
  <c r="AX66" i="6"/>
  <c r="AX12" i="6"/>
  <c r="AX26" i="6"/>
  <c r="AX28" i="6"/>
  <c r="AX44" i="6"/>
  <c r="AX54" i="6"/>
  <c r="AX31" i="6"/>
  <c r="AX58" i="6"/>
  <c r="AX41" i="6"/>
  <c r="AX19" i="6"/>
  <c r="AX61" i="6"/>
  <c r="AX20" i="6"/>
  <c r="AX48" i="6"/>
  <c r="AX32" i="6"/>
  <c r="AX24" i="6"/>
  <c r="AX33" i="6"/>
  <c r="AX51" i="6"/>
  <c r="AX60" i="6"/>
  <c r="AX23" i="6"/>
  <c r="AX59" i="6"/>
  <c r="AX64" i="6"/>
  <c r="AX36" i="6"/>
  <c r="AX65" i="6"/>
  <c r="AX29" i="6"/>
  <c r="AX53" i="6"/>
  <c r="AX27" i="6"/>
  <c r="AX18" i="6"/>
  <c r="AX4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10" i="6"/>
  <c r="AG7" i="32"/>
  <c r="AG8" i="32"/>
  <c r="AG9" i="32"/>
  <c r="AG10" i="32"/>
  <c r="AG11" i="32"/>
  <c r="AG12" i="32"/>
  <c r="AG13" i="32"/>
  <c r="AG14" i="32"/>
  <c r="AG15" i="32"/>
  <c r="AG16" i="32"/>
  <c r="AG17" i="32"/>
  <c r="AG18" i="32"/>
  <c r="AG19" i="32"/>
  <c r="AG20" i="32"/>
  <c r="AG21" i="32"/>
  <c r="AG22" i="32"/>
  <c r="AG23" i="32"/>
  <c r="AG24" i="32"/>
  <c r="AG25" i="32"/>
  <c r="AG26" i="32"/>
  <c r="AG27" i="32"/>
  <c r="AG28" i="32"/>
  <c r="AG29" i="32"/>
  <c r="AG30" i="32"/>
  <c r="AG31" i="32"/>
  <c r="AG32" i="32"/>
  <c r="AG33" i="32"/>
  <c r="AG34" i="32"/>
  <c r="AG35" i="32"/>
  <c r="AG36" i="32"/>
  <c r="AG37" i="32"/>
  <c r="AG38" i="32"/>
  <c r="AG39" i="32"/>
  <c r="AG40" i="32"/>
  <c r="AG41" i="32"/>
  <c r="AG42" i="32"/>
  <c r="AG43" i="32"/>
  <c r="AG44" i="32"/>
  <c r="AG45" i="32"/>
  <c r="AG46" i="32"/>
  <c r="AG47" i="32"/>
  <c r="AG48" i="32"/>
  <c r="AG49" i="32"/>
  <c r="AG50" i="32"/>
  <c r="AG51" i="32"/>
  <c r="AG52" i="32"/>
  <c r="AG53" i="32"/>
  <c r="AG54" i="32"/>
  <c r="AG55" i="32"/>
  <c r="AG56" i="32"/>
  <c r="AG57" i="32"/>
  <c r="AG58" i="32"/>
  <c r="AG59" i="32"/>
  <c r="AG60" i="32"/>
  <c r="AG61" i="32"/>
  <c r="AG62" i="32"/>
  <c r="N87" i="37"/>
  <c r="N59" i="37"/>
  <c r="N31" i="37"/>
  <c r="C7" i="37"/>
  <c r="C6" i="37"/>
  <c r="C5" i="37"/>
  <c r="C4" i="37"/>
  <c r="C3" i="37"/>
  <c r="C2" i="37"/>
  <c r="K11" i="37" a="1"/>
  <c r="E11" i="37" a="1"/>
  <c r="Q11" i="35" a="1"/>
  <c r="Q11" i="37" a="1"/>
  <c r="K11" i="35" a="1"/>
  <c r="T6" i="41"/>
  <c r="U6" i="41"/>
  <c r="V6" i="41"/>
  <c r="W6" i="41"/>
  <c r="D6" i="41" a="1"/>
  <c r="H3" i="32" a="1"/>
  <c r="G3" i="32"/>
  <c r="C4" i="40" s="1" a="1"/>
  <c r="W4" i="32"/>
  <c r="C13" i="35" a="1"/>
  <c r="E11" i="35" a="1"/>
  <c r="S6" i="40"/>
  <c r="P12" i="40"/>
  <c r="P16" i="40"/>
  <c r="P20" i="40"/>
  <c r="Q12" i="40"/>
  <c r="Q16" i="40"/>
  <c r="Q20" i="40"/>
  <c r="Q24" i="40"/>
  <c r="Q28" i="40"/>
  <c r="Q32" i="40"/>
  <c r="Q36" i="40"/>
  <c r="R8" i="40"/>
  <c r="R12" i="40"/>
  <c r="R16" i="40"/>
  <c r="R20" i="40"/>
  <c r="R24" i="40"/>
  <c r="R28" i="40"/>
  <c r="R32" i="40"/>
  <c r="R36" i="40"/>
  <c r="R40" i="40"/>
  <c r="R44" i="40"/>
  <c r="R48" i="40"/>
  <c r="R52" i="40"/>
  <c r="R56" i="40"/>
  <c r="S8" i="40"/>
  <c r="S12" i="40"/>
  <c r="S16" i="40"/>
  <c r="S20" i="40"/>
  <c r="S24" i="40"/>
  <c r="S28" i="40"/>
  <c r="S32" i="40"/>
  <c r="S36" i="40"/>
  <c r="S40" i="40"/>
  <c r="S44" i="40"/>
  <c r="S48" i="40"/>
  <c r="S52" i="40"/>
  <c r="S56" i="40"/>
  <c r="V3" i="32"/>
  <c r="V62" i="32"/>
  <c r="W62" i="32"/>
  <c r="X62" i="32"/>
  <c r="Y62" i="32"/>
  <c r="Z62" i="32"/>
  <c r="AA62" i="32"/>
  <c r="AB62" i="32"/>
  <c r="AC62" i="32"/>
  <c r="AD62" i="32"/>
  <c r="N87" i="35"/>
  <c r="N59" i="35"/>
  <c r="N31" i="35"/>
  <c r="C7" i="35"/>
  <c r="C6" i="35"/>
  <c r="C5" i="35"/>
  <c r="C4" i="35"/>
  <c r="C3" i="35"/>
  <c r="C2" i="35"/>
  <c r="V7" i="32"/>
  <c r="W7" i="32"/>
  <c r="X7" i="32"/>
  <c r="Y7" i="32"/>
  <c r="Z7" i="32"/>
  <c r="AA7" i="32"/>
  <c r="AB7" i="32"/>
  <c r="AC7" i="32"/>
  <c r="AD7" i="32"/>
  <c r="V8" i="32"/>
  <c r="W8" i="32"/>
  <c r="X8" i="32"/>
  <c r="Y8" i="32"/>
  <c r="Z8" i="32"/>
  <c r="AA8" i="32"/>
  <c r="AB8" i="32"/>
  <c r="AC8" i="32"/>
  <c r="AD8" i="32"/>
  <c r="V9" i="32"/>
  <c r="W9" i="32"/>
  <c r="X9" i="32"/>
  <c r="Y9" i="32"/>
  <c r="Z9" i="32"/>
  <c r="AA9" i="32"/>
  <c r="AB9" i="32"/>
  <c r="AC9" i="32"/>
  <c r="AD9" i="32"/>
  <c r="V10" i="32"/>
  <c r="W10" i="32"/>
  <c r="X10" i="32"/>
  <c r="Y10" i="32"/>
  <c r="Z10" i="32"/>
  <c r="AA10" i="32"/>
  <c r="AB10" i="32"/>
  <c r="AC10" i="32"/>
  <c r="AD10" i="32"/>
  <c r="V11" i="32"/>
  <c r="W11" i="32"/>
  <c r="X11" i="32"/>
  <c r="Y11" i="32"/>
  <c r="Z11" i="32"/>
  <c r="AA11" i="32"/>
  <c r="AB11" i="32"/>
  <c r="AC11" i="32"/>
  <c r="AD11" i="32"/>
  <c r="V12" i="32"/>
  <c r="W12" i="32"/>
  <c r="X12" i="32"/>
  <c r="Y12" i="32"/>
  <c r="Z12" i="32"/>
  <c r="AA12" i="32"/>
  <c r="AB12" i="32"/>
  <c r="AC12" i="32"/>
  <c r="AD12" i="32"/>
  <c r="V13" i="32"/>
  <c r="W13" i="32"/>
  <c r="X13" i="32"/>
  <c r="Y13" i="32"/>
  <c r="Z13" i="32"/>
  <c r="AA13" i="32"/>
  <c r="AB13" i="32"/>
  <c r="AC13" i="32"/>
  <c r="AD13" i="32"/>
  <c r="V14" i="32"/>
  <c r="W14" i="32"/>
  <c r="X14" i="32"/>
  <c r="Y14" i="32"/>
  <c r="Z14" i="32"/>
  <c r="AA14" i="32"/>
  <c r="AB14" i="32"/>
  <c r="AC14" i="32"/>
  <c r="AD14" i="32"/>
  <c r="V15" i="32"/>
  <c r="W15" i="32"/>
  <c r="X15" i="32"/>
  <c r="Y15" i="32"/>
  <c r="Z15" i="32"/>
  <c r="AA15" i="32"/>
  <c r="AB15" i="32"/>
  <c r="AC15" i="32"/>
  <c r="AD15" i="32"/>
  <c r="V16" i="32"/>
  <c r="W16" i="32"/>
  <c r="X16" i="32"/>
  <c r="Y16" i="32"/>
  <c r="Z16" i="32"/>
  <c r="AA16" i="32"/>
  <c r="AB16" i="32"/>
  <c r="AC16" i="32"/>
  <c r="AD16" i="32"/>
  <c r="V17" i="32"/>
  <c r="W17" i="32"/>
  <c r="X17" i="32"/>
  <c r="Y17" i="32"/>
  <c r="Z17" i="32"/>
  <c r="AA17" i="32"/>
  <c r="AB17" i="32"/>
  <c r="AC17" i="32"/>
  <c r="AD17" i="32"/>
  <c r="V18" i="32"/>
  <c r="W18" i="32"/>
  <c r="X18" i="32"/>
  <c r="Y18" i="32"/>
  <c r="Z18" i="32"/>
  <c r="AA18" i="32"/>
  <c r="AB18" i="32"/>
  <c r="AC18" i="32"/>
  <c r="AD18" i="32"/>
  <c r="V19" i="32"/>
  <c r="W19" i="32"/>
  <c r="X19" i="32"/>
  <c r="Y19" i="32"/>
  <c r="Z19" i="32"/>
  <c r="AA19" i="32"/>
  <c r="AB19" i="32"/>
  <c r="AC19" i="32"/>
  <c r="AD19" i="32"/>
  <c r="V20" i="32"/>
  <c r="W20" i="32"/>
  <c r="X20" i="32"/>
  <c r="Y20" i="32"/>
  <c r="Z20" i="32"/>
  <c r="AA20" i="32"/>
  <c r="AB20" i="32"/>
  <c r="AC20" i="32"/>
  <c r="AD20" i="32"/>
  <c r="V21" i="32"/>
  <c r="W21" i="32"/>
  <c r="X21" i="32"/>
  <c r="Y21" i="32"/>
  <c r="Z21" i="32"/>
  <c r="AA21" i="32"/>
  <c r="AB21" i="32"/>
  <c r="AC21" i="32"/>
  <c r="AD21" i="32"/>
  <c r="V22" i="32"/>
  <c r="W22" i="32"/>
  <c r="X22" i="32"/>
  <c r="Y22" i="32"/>
  <c r="Z22" i="32"/>
  <c r="AA22" i="32"/>
  <c r="AB22" i="32"/>
  <c r="AC22" i="32"/>
  <c r="AD22" i="32"/>
  <c r="V23" i="32"/>
  <c r="W23" i="32"/>
  <c r="X23" i="32"/>
  <c r="Y23" i="32"/>
  <c r="Z23" i="32"/>
  <c r="AA23" i="32"/>
  <c r="AB23" i="32"/>
  <c r="AC23" i="32"/>
  <c r="AD23" i="32"/>
  <c r="V24" i="32"/>
  <c r="W24" i="32"/>
  <c r="X24" i="32"/>
  <c r="Y24" i="32"/>
  <c r="Z24" i="32"/>
  <c r="AA24" i="32"/>
  <c r="AB24" i="32"/>
  <c r="AC24" i="32"/>
  <c r="AD24" i="32"/>
  <c r="V25" i="32"/>
  <c r="W25" i="32"/>
  <c r="X25" i="32"/>
  <c r="Y25" i="32"/>
  <c r="Z25" i="32"/>
  <c r="AA25" i="32"/>
  <c r="AB25" i="32"/>
  <c r="AC25" i="32"/>
  <c r="AD25" i="32"/>
  <c r="V26" i="32"/>
  <c r="W26" i="32"/>
  <c r="X26" i="32"/>
  <c r="Y26" i="32"/>
  <c r="Z26" i="32"/>
  <c r="AA26" i="32"/>
  <c r="AB26" i="32"/>
  <c r="AC26" i="32"/>
  <c r="AD26" i="32"/>
  <c r="V27" i="32"/>
  <c r="W27" i="32"/>
  <c r="X27" i="32"/>
  <c r="Y27" i="32"/>
  <c r="Z27" i="32"/>
  <c r="AA27" i="32"/>
  <c r="AB27" i="32"/>
  <c r="AC27" i="32"/>
  <c r="AD27" i="32"/>
  <c r="V28" i="32"/>
  <c r="W28" i="32"/>
  <c r="X28" i="32"/>
  <c r="Y28" i="32"/>
  <c r="Z28" i="32"/>
  <c r="AA28" i="32"/>
  <c r="AB28" i="32"/>
  <c r="AC28" i="32"/>
  <c r="AD28" i="32"/>
  <c r="V29" i="32"/>
  <c r="W29" i="32"/>
  <c r="X29" i="32"/>
  <c r="Y29" i="32"/>
  <c r="Z29" i="32"/>
  <c r="AA29" i="32"/>
  <c r="AB29" i="32"/>
  <c r="AC29" i="32"/>
  <c r="AD29" i="32"/>
  <c r="V30" i="32"/>
  <c r="W30" i="32"/>
  <c r="X30" i="32"/>
  <c r="Y30" i="32"/>
  <c r="Z30" i="32"/>
  <c r="AA30" i="32"/>
  <c r="AB30" i="32"/>
  <c r="AC30" i="32"/>
  <c r="AD30" i="32"/>
  <c r="V31" i="32"/>
  <c r="W31" i="32"/>
  <c r="X31" i="32"/>
  <c r="Y31" i="32"/>
  <c r="Z31" i="32"/>
  <c r="AA31" i="32"/>
  <c r="AB31" i="32"/>
  <c r="AC31" i="32"/>
  <c r="AD31" i="32"/>
  <c r="V32" i="32"/>
  <c r="W32" i="32"/>
  <c r="X32" i="32"/>
  <c r="Y32" i="32"/>
  <c r="Z32" i="32"/>
  <c r="AA32" i="32"/>
  <c r="AB32" i="32"/>
  <c r="AC32" i="32"/>
  <c r="AD32" i="32"/>
  <c r="V33" i="32"/>
  <c r="W33" i="32"/>
  <c r="X33" i="32"/>
  <c r="Y33" i="32"/>
  <c r="Z33" i="32"/>
  <c r="AA33" i="32"/>
  <c r="AB33" i="32"/>
  <c r="AC33" i="32"/>
  <c r="AD33" i="32"/>
  <c r="V34" i="32"/>
  <c r="W34" i="32"/>
  <c r="X34" i="32"/>
  <c r="Y34" i="32"/>
  <c r="Z34" i="32"/>
  <c r="AA34" i="32"/>
  <c r="AB34" i="32"/>
  <c r="AC34" i="32"/>
  <c r="AD34" i="32"/>
  <c r="V35" i="32"/>
  <c r="W35" i="32"/>
  <c r="X35" i="32"/>
  <c r="Y35" i="32"/>
  <c r="Z35" i="32"/>
  <c r="AA35" i="32"/>
  <c r="AB35" i="32"/>
  <c r="AC35" i="32"/>
  <c r="AD35" i="32"/>
  <c r="V36" i="32"/>
  <c r="W36" i="32"/>
  <c r="X36" i="32"/>
  <c r="Y36" i="32"/>
  <c r="Z36" i="32"/>
  <c r="AA36" i="32"/>
  <c r="AB36" i="32"/>
  <c r="AC36" i="32"/>
  <c r="AD36" i="32"/>
  <c r="V37" i="32"/>
  <c r="W37" i="32"/>
  <c r="X37" i="32"/>
  <c r="Y37" i="32"/>
  <c r="Z37" i="32"/>
  <c r="AA37" i="32"/>
  <c r="AB37" i="32"/>
  <c r="AC37" i="32"/>
  <c r="AD37" i="32"/>
  <c r="V38" i="32"/>
  <c r="W38" i="32"/>
  <c r="X38" i="32"/>
  <c r="Y38" i="32"/>
  <c r="Z38" i="32"/>
  <c r="AA38" i="32"/>
  <c r="AB38" i="32"/>
  <c r="AC38" i="32"/>
  <c r="AD38" i="32"/>
  <c r="V39" i="32"/>
  <c r="W39" i="32"/>
  <c r="X39" i="32"/>
  <c r="Y39" i="32"/>
  <c r="Z39" i="32"/>
  <c r="AA39" i="32"/>
  <c r="AB39" i="32"/>
  <c r="AC39" i="32"/>
  <c r="AD39" i="32"/>
  <c r="V40" i="32"/>
  <c r="W40" i="32"/>
  <c r="X40" i="32"/>
  <c r="Y40" i="32"/>
  <c r="Z40" i="32"/>
  <c r="AA40" i="32"/>
  <c r="AB40" i="32"/>
  <c r="AC40" i="32"/>
  <c r="AD40" i="32"/>
  <c r="V41" i="32"/>
  <c r="W41" i="32"/>
  <c r="X41" i="32"/>
  <c r="Y41" i="32"/>
  <c r="Z41" i="32"/>
  <c r="AA41" i="32"/>
  <c r="AB41" i="32"/>
  <c r="AC41" i="32"/>
  <c r="AD41" i="32"/>
  <c r="V42" i="32"/>
  <c r="W42" i="32"/>
  <c r="X42" i="32"/>
  <c r="Y42" i="32"/>
  <c r="Z42" i="32"/>
  <c r="AA42" i="32"/>
  <c r="AB42" i="32"/>
  <c r="AC42" i="32"/>
  <c r="AD42" i="32"/>
  <c r="V43" i="32"/>
  <c r="W43" i="32"/>
  <c r="X43" i="32"/>
  <c r="Y43" i="32"/>
  <c r="Z43" i="32"/>
  <c r="AA43" i="32"/>
  <c r="AB43" i="32"/>
  <c r="AC43" i="32"/>
  <c r="AD43" i="32"/>
  <c r="V44" i="32"/>
  <c r="W44" i="32"/>
  <c r="X44" i="32"/>
  <c r="Y44" i="32"/>
  <c r="Z44" i="32"/>
  <c r="AA44" i="32"/>
  <c r="AB44" i="32"/>
  <c r="AC44" i="32"/>
  <c r="AD44" i="32"/>
  <c r="V45" i="32"/>
  <c r="W45" i="32"/>
  <c r="X45" i="32"/>
  <c r="Y45" i="32"/>
  <c r="Z45" i="32"/>
  <c r="AA45" i="32"/>
  <c r="AB45" i="32"/>
  <c r="AC45" i="32"/>
  <c r="AD45" i="32"/>
  <c r="V46" i="32"/>
  <c r="W46" i="32"/>
  <c r="X46" i="32"/>
  <c r="Y46" i="32"/>
  <c r="Z46" i="32"/>
  <c r="AA46" i="32"/>
  <c r="AB46" i="32"/>
  <c r="AC46" i="32"/>
  <c r="AD46" i="32"/>
  <c r="V47" i="32"/>
  <c r="W47" i="32"/>
  <c r="X47" i="32"/>
  <c r="Y47" i="32"/>
  <c r="Z47" i="32"/>
  <c r="AA47" i="32"/>
  <c r="AB47" i="32"/>
  <c r="AC47" i="32"/>
  <c r="AD47" i="32"/>
  <c r="V48" i="32"/>
  <c r="W48" i="32"/>
  <c r="X48" i="32"/>
  <c r="Y48" i="32"/>
  <c r="Z48" i="32"/>
  <c r="AA48" i="32"/>
  <c r="AB48" i="32"/>
  <c r="AC48" i="32"/>
  <c r="AD48" i="32"/>
  <c r="V49" i="32"/>
  <c r="W49" i="32"/>
  <c r="X49" i="32"/>
  <c r="Y49" i="32"/>
  <c r="Z49" i="32"/>
  <c r="AA49" i="32"/>
  <c r="AB49" i="32"/>
  <c r="AC49" i="32"/>
  <c r="AD49" i="32"/>
  <c r="V50" i="32"/>
  <c r="W50" i="32"/>
  <c r="X50" i="32"/>
  <c r="Y50" i="32"/>
  <c r="Z50" i="32"/>
  <c r="AA50" i="32"/>
  <c r="AB50" i="32"/>
  <c r="AC50" i="32"/>
  <c r="AD50" i="32"/>
  <c r="V51" i="32"/>
  <c r="W51" i="32"/>
  <c r="X51" i="32"/>
  <c r="Y51" i="32"/>
  <c r="Z51" i="32"/>
  <c r="AA51" i="32"/>
  <c r="AB51" i="32"/>
  <c r="AC51" i="32"/>
  <c r="AD51" i="32"/>
  <c r="V52" i="32"/>
  <c r="W52" i="32"/>
  <c r="X52" i="32"/>
  <c r="Y52" i="32"/>
  <c r="Z52" i="32"/>
  <c r="AA52" i="32"/>
  <c r="AB52" i="32"/>
  <c r="AC52" i="32"/>
  <c r="AD52" i="32"/>
  <c r="V53" i="32"/>
  <c r="W53" i="32"/>
  <c r="X53" i="32"/>
  <c r="Y53" i="32"/>
  <c r="Z53" i="32"/>
  <c r="AA53" i="32"/>
  <c r="AB53" i="32"/>
  <c r="AC53" i="32"/>
  <c r="AD53" i="32"/>
  <c r="V54" i="32"/>
  <c r="W54" i="32"/>
  <c r="X54" i="32"/>
  <c r="Y54" i="32"/>
  <c r="Z54" i="32"/>
  <c r="AA54" i="32"/>
  <c r="AB54" i="32"/>
  <c r="AC54" i="32"/>
  <c r="AD54" i="32"/>
  <c r="V55" i="32"/>
  <c r="W55" i="32"/>
  <c r="X55" i="32"/>
  <c r="Y55" i="32"/>
  <c r="Z55" i="32"/>
  <c r="AA55" i="32"/>
  <c r="AB55" i="32"/>
  <c r="AC55" i="32"/>
  <c r="AD55" i="32"/>
  <c r="V56" i="32"/>
  <c r="W56" i="32"/>
  <c r="X56" i="32"/>
  <c r="Y56" i="32"/>
  <c r="Z56" i="32"/>
  <c r="AA56" i="32"/>
  <c r="AB56" i="32"/>
  <c r="AC56" i="32"/>
  <c r="AD56" i="32"/>
  <c r="V57" i="32"/>
  <c r="W57" i="32"/>
  <c r="X57" i="32"/>
  <c r="Y57" i="32"/>
  <c r="Z57" i="32"/>
  <c r="AA57" i="32"/>
  <c r="AB57" i="32"/>
  <c r="AC57" i="32"/>
  <c r="AD57" i="32"/>
  <c r="V58" i="32"/>
  <c r="W58" i="32"/>
  <c r="X58" i="32"/>
  <c r="Y58" i="32"/>
  <c r="Z58" i="32"/>
  <c r="AA58" i="32"/>
  <c r="AB58" i="32"/>
  <c r="AC58" i="32"/>
  <c r="AD58" i="32"/>
  <c r="V59" i="32"/>
  <c r="W59" i="32"/>
  <c r="X59" i="32"/>
  <c r="Y59" i="32"/>
  <c r="Z59" i="32"/>
  <c r="AA59" i="32"/>
  <c r="AB59" i="32"/>
  <c r="AC59" i="32"/>
  <c r="AD59" i="32"/>
  <c r="V60" i="32"/>
  <c r="W60" i="32"/>
  <c r="X60" i="32"/>
  <c r="Y60" i="32"/>
  <c r="Z60" i="32"/>
  <c r="AA60" i="32"/>
  <c r="AB60" i="32"/>
  <c r="AC60" i="32"/>
  <c r="AD60" i="32"/>
  <c r="V61" i="32"/>
  <c r="W61" i="32"/>
  <c r="X61" i="32"/>
  <c r="Y61" i="32"/>
  <c r="Z61" i="32"/>
  <c r="AA61" i="32"/>
  <c r="AB61" i="32"/>
  <c r="AC61" i="32"/>
  <c r="AD61" i="32"/>
  <c r="Q9" i="40" l="1"/>
  <c r="R7" i="40"/>
  <c r="R17" i="40"/>
  <c r="R27" i="40"/>
  <c r="S25" i="40"/>
  <c r="S35" i="40"/>
  <c r="S39" i="40"/>
  <c r="P26" i="40"/>
  <c r="P34" i="40"/>
  <c r="P42" i="40"/>
  <c r="P54" i="40"/>
  <c r="S30" i="40"/>
  <c r="S38" i="40"/>
  <c r="S54" i="40"/>
  <c r="S58" i="40"/>
  <c r="P36" i="40"/>
  <c r="Q6" i="40"/>
  <c r="Q46" i="40"/>
  <c r="Q62" i="40"/>
  <c r="R30" i="40"/>
  <c r="R54" i="40"/>
  <c r="S62" i="40"/>
  <c r="P44" i="40"/>
  <c r="Q60" i="40"/>
  <c r="S60" i="40"/>
  <c r="D4" i="40" s="1" a="1"/>
  <c r="D6" i="40" a="1"/>
  <c r="D10" i="40" a="1"/>
  <c r="D14" i="40" a="1"/>
  <c r="D18" i="40" a="1"/>
  <c r="D22" i="40" a="1"/>
  <c r="D26" i="40" a="1"/>
  <c r="D30" i="40" a="1"/>
  <c r="D34" i="40" a="1"/>
  <c r="D38" i="40" a="1"/>
  <c r="D42" i="40" a="1"/>
  <c r="D46" i="40" a="1"/>
  <c r="D50" i="40" a="1"/>
  <c r="D54" i="40" a="1"/>
  <c r="D58" i="40" a="1"/>
  <c r="D62" i="40" a="1"/>
  <c r="D7" i="40" a="1"/>
  <c r="D11" i="40" a="1"/>
  <c r="D15" i="40" a="1"/>
  <c r="D19" i="40" a="1"/>
  <c r="D23" i="40" a="1"/>
  <c r="D27" i="40" a="1"/>
  <c r="D31" i="40" a="1"/>
  <c r="D35" i="40" a="1"/>
  <c r="D39" i="40" a="1"/>
  <c r="D43" i="40" a="1"/>
  <c r="D47" i="40" a="1"/>
  <c r="D51" i="40" a="1"/>
  <c r="D55" i="40" a="1"/>
  <c r="D59" i="40" a="1"/>
  <c r="D63" i="40" a="1"/>
  <c r="D8" i="40" a="1"/>
  <c r="D12" i="40" a="1"/>
  <c r="D16" i="40" a="1"/>
  <c r="D20" i="40" a="1"/>
  <c r="D24" i="40" a="1"/>
  <c r="D28" i="40" a="1"/>
  <c r="D32" i="40" a="1"/>
  <c r="D36" i="40" a="1"/>
  <c r="D40" i="40" a="1"/>
  <c r="D44" i="40" a="1"/>
  <c r="D48" i="40" a="1"/>
  <c r="D52" i="40" a="1"/>
  <c r="D56" i="40" a="1"/>
  <c r="D60" i="40" a="1"/>
  <c r="D53" i="40" a="1"/>
  <c r="D29" i="40" a="1"/>
  <c r="D57" i="40" a="1"/>
  <c r="D33" i="40" a="1"/>
  <c r="D49" i="40" a="1"/>
  <c r="D5" i="40" a="1"/>
  <c r="D9" i="40" a="1"/>
  <c r="D25" i="40" a="1"/>
  <c r="D41" i="40" a="1"/>
  <c r="D13" i="40" a="1"/>
  <c r="D45" i="40" a="1"/>
  <c r="D17" i="40" a="1"/>
  <c r="D61" i="40" a="1"/>
  <c r="D21" i="40" a="1"/>
  <c r="D37" i="40" a="1"/>
  <c r="P60" i="40"/>
  <c r="Q40" i="40"/>
  <c r="Q48" i="40"/>
  <c r="Q56" i="40"/>
  <c r="S7" i="40"/>
  <c r="R11" i="40"/>
  <c r="R19" i="40"/>
  <c r="S11" i="40"/>
  <c r="S23" i="40"/>
  <c r="S37" i="40"/>
  <c r="P10" i="40"/>
  <c r="P38" i="40"/>
  <c r="P50" i="40"/>
  <c r="S18" i="40"/>
  <c r="S34" i="40"/>
  <c r="S50" i="40"/>
  <c r="P24" i="40"/>
  <c r="Q22" i="40"/>
  <c r="R22" i="40"/>
  <c r="R34" i="40"/>
  <c r="R42" i="40"/>
  <c r="R58" i="40"/>
  <c r="Q52" i="40"/>
  <c r="Q13" i="40"/>
  <c r="R21" i="40"/>
  <c r="R29" i="40"/>
  <c r="S21" i="40"/>
  <c r="S31" i="40"/>
  <c r="P14" i="40"/>
  <c r="P30" i="40"/>
  <c r="S10" i="40"/>
  <c r="P56" i="40"/>
  <c r="Q26" i="40"/>
  <c r="Q34" i="40"/>
  <c r="Q50" i="40"/>
  <c r="R50" i="40"/>
  <c r="P40" i="40"/>
  <c r="P52" i="40"/>
  <c r="S33" i="40"/>
  <c r="P46" i="40"/>
  <c r="S14" i="40"/>
  <c r="S22" i="40"/>
  <c r="S26" i="40"/>
  <c r="Q14" i="40"/>
  <c r="Q54" i="40"/>
  <c r="R6" i="40"/>
  <c r="Q44" i="40"/>
  <c r="Q11" i="40"/>
  <c r="R13" i="40"/>
  <c r="R23" i="40"/>
  <c r="S15" i="40"/>
  <c r="S19" i="40"/>
  <c r="S29" i="40"/>
  <c r="P6" i="40"/>
  <c r="Q10" i="40"/>
  <c r="Q18" i="40"/>
  <c r="R14" i="40"/>
  <c r="R18" i="40"/>
  <c r="R26" i="40"/>
  <c r="R38" i="40"/>
  <c r="R46" i="40"/>
  <c r="P32" i="40"/>
  <c r="P22" i="40"/>
  <c r="Q8" i="40"/>
  <c r="Q58" i="40"/>
  <c r="S46" i="40"/>
  <c r="Q7" i="40"/>
  <c r="R9" i="40"/>
  <c r="R15" i="40"/>
  <c r="R25" i="40"/>
  <c r="S9" i="40"/>
  <c r="S13" i="40"/>
  <c r="S17" i="40"/>
  <c r="P18" i="40"/>
  <c r="R10" i="40"/>
  <c r="S42" i="40"/>
  <c r="P8" i="40"/>
  <c r="P48" i="40"/>
  <c r="Q30" i="40"/>
  <c r="Q38" i="40"/>
  <c r="Q42" i="40"/>
  <c r="R62" i="40"/>
  <c r="P28" i="40"/>
  <c r="R60" i="40"/>
  <c r="U13" i="40"/>
  <c r="U21" i="40"/>
  <c r="U33" i="40"/>
  <c r="U41" i="40"/>
  <c r="U61" i="40"/>
  <c r="U16" i="40"/>
  <c r="U32" i="40"/>
  <c r="U6" i="40"/>
  <c r="U50" i="40"/>
  <c r="U58" i="40"/>
  <c r="P33" i="40"/>
  <c r="P55" i="40"/>
  <c r="P61" i="40"/>
  <c r="S41" i="40"/>
  <c r="Q43" i="40"/>
  <c r="Q55" i="40"/>
  <c r="Q61" i="40"/>
  <c r="R31" i="40"/>
  <c r="R53" i="40"/>
  <c r="R57" i="40"/>
  <c r="P58" i="40"/>
  <c r="U7" i="40"/>
  <c r="U17" i="40"/>
  <c r="U23" i="40"/>
  <c r="U31" i="40"/>
  <c r="U45" i="40"/>
  <c r="U57" i="40"/>
  <c r="U8" i="40"/>
  <c r="U18" i="40"/>
  <c r="U36" i="40"/>
  <c r="U62" i="40"/>
  <c r="P11" i="40"/>
  <c r="P31" i="40"/>
  <c r="P37" i="40"/>
  <c r="P49" i="40"/>
  <c r="P53" i="40"/>
  <c r="R63" i="40"/>
  <c r="S59" i="40"/>
  <c r="U11" i="40"/>
  <c r="U15" i="40"/>
  <c r="U19" i="40"/>
  <c r="U25" i="40"/>
  <c r="U29" i="40"/>
  <c r="U35" i="40"/>
  <c r="U43" i="40"/>
  <c r="U63" i="40"/>
  <c r="U12" i="40"/>
  <c r="U40" i="40"/>
  <c r="U48" i="40"/>
  <c r="U60" i="40"/>
  <c r="P13" i="40"/>
  <c r="P17" i="40"/>
  <c r="P29" i="40"/>
  <c r="P41" i="40"/>
  <c r="P57" i="40"/>
  <c r="R43" i="40"/>
  <c r="R55" i="40"/>
  <c r="R61" i="40"/>
  <c r="S43" i="40"/>
  <c r="S47" i="40"/>
  <c r="U39" i="40"/>
  <c r="U22" i="40"/>
  <c r="U34" i="40"/>
  <c r="U56" i="40"/>
  <c r="U46" i="40"/>
  <c r="P15" i="40"/>
  <c r="P23" i="40"/>
  <c r="P39" i="40"/>
  <c r="P47" i="40"/>
  <c r="S55" i="40"/>
  <c r="Q15" i="40"/>
  <c r="Q19" i="40"/>
  <c r="Q23" i="40"/>
  <c r="Q27" i="40"/>
  <c r="Q31" i="40"/>
  <c r="Q37" i="40"/>
  <c r="Q51" i="40"/>
  <c r="Q63" i="40"/>
  <c r="R45" i="40"/>
  <c r="S53" i="40"/>
  <c r="U49" i="40"/>
  <c r="U51" i="40"/>
  <c r="U53" i="40"/>
  <c r="U55" i="40"/>
  <c r="U59" i="40"/>
  <c r="U24" i="40"/>
  <c r="U42" i="40"/>
  <c r="U20" i="40"/>
  <c r="U30" i="40"/>
  <c r="U52" i="40"/>
  <c r="U54" i="40"/>
  <c r="U44" i="40"/>
  <c r="P7" i="40"/>
  <c r="P19" i="40"/>
  <c r="P27" i="40"/>
  <c r="P45" i="40"/>
  <c r="P51" i="40"/>
  <c r="S27" i="40"/>
  <c r="R37" i="40"/>
  <c r="R41" i="40"/>
  <c r="R47" i="40"/>
  <c r="S63" i="40"/>
  <c r="Q45" i="40"/>
  <c r="Q49" i="40"/>
  <c r="Q57" i="40"/>
  <c r="S61" i="40"/>
  <c r="P21" i="40"/>
  <c r="P43" i="40"/>
  <c r="P63" i="40"/>
  <c r="Q35" i="40"/>
  <c r="Q39" i="40"/>
  <c r="Q47" i="40"/>
  <c r="Q59" i="40"/>
  <c r="R51" i="40"/>
  <c r="S45" i="40"/>
  <c r="S51" i="40"/>
  <c r="P62" i="40"/>
  <c r="U9" i="40"/>
  <c r="U27" i="40"/>
  <c r="U37" i="40"/>
  <c r="U47" i="40"/>
  <c r="U10" i="40"/>
  <c r="U28" i="40"/>
  <c r="U38" i="40"/>
  <c r="U14" i="40"/>
  <c r="U26" i="40"/>
  <c r="P9" i="40"/>
  <c r="P25" i="40"/>
  <c r="P35" i="40"/>
  <c r="P59" i="40"/>
  <c r="Q17" i="40"/>
  <c r="Q21" i="40"/>
  <c r="Q25" i="40"/>
  <c r="Q29" i="40"/>
  <c r="Q33" i="40"/>
  <c r="Q41" i="40"/>
  <c r="Q53" i="40"/>
  <c r="R33" i="40"/>
  <c r="R35" i="40"/>
  <c r="R39" i="40"/>
  <c r="R49" i="40"/>
  <c r="R59" i="40"/>
  <c r="S49" i="40"/>
  <c r="S57" i="40"/>
  <c r="T28" i="40"/>
  <c r="V28" i="40"/>
  <c r="W28" i="40"/>
  <c r="T23" i="40"/>
  <c r="V23" i="40"/>
  <c r="W23" i="40"/>
  <c r="T18" i="40"/>
  <c r="V18" i="40"/>
  <c r="W18" i="40"/>
  <c r="T9" i="40"/>
  <c r="V9" i="40"/>
  <c r="W9" i="40"/>
  <c r="T51" i="40"/>
  <c r="V51" i="40"/>
  <c r="W51" i="40"/>
  <c r="T46" i="40"/>
  <c r="V46" i="40"/>
  <c r="W46" i="40"/>
  <c r="T52" i="40"/>
  <c r="V52" i="40"/>
  <c r="W52" i="40"/>
  <c r="T10" i="40"/>
  <c r="V10" i="40"/>
  <c r="W10" i="40"/>
  <c r="T16" i="40"/>
  <c r="W16" i="40"/>
  <c r="V16" i="40"/>
  <c r="T6" i="40"/>
  <c r="V6" i="40"/>
  <c r="W6" i="40"/>
  <c r="T45" i="40"/>
  <c r="V45" i="40"/>
  <c r="W45" i="40"/>
  <c r="T57" i="40"/>
  <c r="V57" i="40"/>
  <c r="W57" i="40"/>
  <c r="T40" i="40"/>
  <c r="V40" i="40"/>
  <c r="W40" i="40"/>
  <c r="T8" i="40"/>
  <c r="V8" i="40"/>
  <c r="W8" i="40"/>
  <c r="T35" i="40"/>
  <c r="V35" i="40"/>
  <c r="W35" i="40"/>
  <c r="T62" i="40"/>
  <c r="V62" i="40"/>
  <c r="W62" i="40"/>
  <c r="T30" i="40"/>
  <c r="V30" i="40"/>
  <c r="W30" i="40"/>
  <c r="T25" i="40"/>
  <c r="V25" i="40"/>
  <c r="W25" i="40"/>
  <c r="T50" i="40"/>
  <c r="V50" i="40"/>
  <c r="W50" i="40"/>
  <c r="T37" i="40"/>
  <c r="V37" i="40"/>
  <c r="W37" i="40"/>
  <c r="T24" i="40"/>
  <c r="W24" i="40"/>
  <c r="V24" i="40"/>
  <c r="T14" i="40"/>
  <c r="V14" i="40"/>
  <c r="W14" i="40"/>
  <c r="T20" i="40"/>
  <c r="W20" i="40"/>
  <c r="V20" i="40"/>
  <c r="T42" i="40"/>
  <c r="W42" i="40"/>
  <c r="V42" i="40"/>
  <c r="T49" i="40"/>
  <c r="V49" i="40"/>
  <c r="W49" i="40"/>
  <c r="T11" i="40"/>
  <c r="V11" i="40"/>
  <c r="W11" i="40"/>
  <c r="T44" i="40"/>
  <c r="V44" i="40"/>
  <c r="W44" i="40"/>
  <c r="T39" i="40"/>
  <c r="V39" i="40"/>
  <c r="W39" i="40"/>
  <c r="T34" i="40"/>
  <c r="V34" i="40"/>
  <c r="W34" i="40"/>
  <c r="T13" i="40"/>
  <c r="V13" i="40"/>
  <c r="W13" i="40"/>
  <c r="T29" i="40"/>
  <c r="V29" i="40"/>
  <c r="W29" i="40"/>
  <c r="T36" i="40"/>
  <c r="W36" i="40"/>
  <c r="V36" i="40"/>
  <c r="T63" i="40"/>
  <c r="V63" i="40"/>
  <c r="W63" i="40"/>
  <c r="T31" i="40"/>
  <c r="V31" i="40"/>
  <c r="W31" i="40"/>
  <c r="T58" i="40"/>
  <c r="Q5" i="40"/>
  <c r="S5" i="40"/>
  <c r="R5" i="40"/>
  <c r="P5" i="40"/>
  <c r="A4" i="42"/>
  <c r="C11" i="42"/>
  <c r="C19" i="42"/>
  <c r="C27" i="42"/>
  <c r="C35" i="42"/>
  <c r="C43" i="42"/>
  <c r="C51" i="42"/>
  <c r="C59" i="42"/>
  <c r="A14" i="42"/>
  <c r="A22" i="42"/>
  <c r="A30" i="42"/>
  <c r="A38" i="42"/>
  <c r="A46" i="42"/>
  <c r="A54" i="42"/>
  <c r="A62" i="42"/>
  <c r="C62" i="42"/>
  <c r="A25" i="42"/>
  <c r="A41" i="42"/>
  <c r="A57" i="42"/>
  <c r="C15" i="42"/>
  <c r="C39" i="42"/>
  <c r="A26" i="42"/>
  <c r="A34" i="42"/>
  <c r="A58" i="42"/>
  <c r="C40" i="42"/>
  <c r="A11" i="42"/>
  <c r="A27" i="42"/>
  <c r="A51" i="42"/>
  <c r="C17" i="42"/>
  <c r="C33" i="42"/>
  <c r="C12" i="42"/>
  <c r="C20" i="42"/>
  <c r="C28" i="42"/>
  <c r="C36" i="42"/>
  <c r="C44" i="42"/>
  <c r="C52" i="42"/>
  <c r="C60" i="42"/>
  <c r="A15" i="42"/>
  <c r="A23" i="42"/>
  <c r="A31" i="42"/>
  <c r="A39" i="42"/>
  <c r="A47" i="42"/>
  <c r="A55" i="42"/>
  <c r="A63" i="42"/>
  <c r="C54" i="42"/>
  <c r="A17" i="42"/>
  <c r="A33" i="42"/>
  <c r="C23" i="42"/>
  <c r="C47" i="42"/>
  <c r="C63" i="42"/>
  <c r="A10" i="42"/>
  <c r="A42" i="42"/>
  <c r="C16" i="42"/>
  <c r="C32" i="42"/>
  <c r="C48" i="42"/>
  <c r="A35" i="42"/>
  <c r="A59" i="42"/>
  <c r="C25" i="42"/>
  <c r="C57" i="42"/>
  <c r="C13" i="42"/>
  <c r="C21" i="42"/>
  <c r="C29" i="42"/>
  <c r="C37" i="42"/>
  <c r="C45" i="42"/>
  <c r="C53" i="42"/>
  <c r="C61" i="42"/>
  <c r="A16" i="42"/>
  <c r="A24" i="42"/>
  <c r="A32" i="42"/>
  <c r="A40" i="42"/>
  <c r="A48" i="42"/>
  <c r="A56" i="42"/>
  <c r="C14" i="42"/>
  <c r="C22" i="42"/>
  <c r="C30" i="42"/>
  <c r="C38" i="42"/>
  <c r="C46" i="42"/>
  <c r="A9" i="42"/>
  <c r="A49" i="42"/>
  <c r="C31" i="42"/>
  <c r="C55" i="42"/>
  <c r="A18" i="42"/>
  <c r="A50" i="42"/>
  <c r="C24" i="42"/>
  <c r="C56" i="42"/>
  <c r="A19" i="42"/>
  <c r="A43" i="42"/>
  <c r="C9" i="42"/>
  <c r="C49" i="42"/>
  <c r="A20" i="42"/>
  <c r="A52" i="42"/>
  <c r="C41" i="42"/>
  <c r="A12" i="42"/>
  <c r="C42" i="42"/>
  <c r="A13" i="42"/>
  <c r="A45" i="42"/>
  <c r="C50" i="42"/>
  <c r="A21" i="42"/>
  <c r="A53" i="42"/>
  <c r="C10" i="42"/>
  <c r="C58" i="42"/>
  <c r="A28" i="42"/>
  <c r="A60" i="42"/>
  <c r="C18" i="42"/>
  <c r="A29" i="42"/>
  <c r="A61" i="42"/>
  <c r="C26" i="42"/>
  <c r="C34" i="42"/>
  <c r="A37" i="42"/>
  <c r="A36" i="42"/>
  <c r="A44" i="42"/>
  <c r="C7" i="42"/>
  <c r="A6" i="42"/>
  <c r="D6" i="42" s="1"/>
  <c r="C6" i="42"/>
  <c r="A5" i="42"/>
  <c r="C5" i="42"/>
  <c r="C8" i="42"/>
  <c r="A7" i="42"/>
  <c r="A8" i="42"/>
  <c r="AF3" i="32"/>
  <c r="W13" i="35" a="1"/>
  <c r="Y16" i="35" a="1"/>
  <c r="U14" i="35" a="1"/>
  <c r="W14" i="35" a="1"/>
  <c r="Y15" i="35" a="1"/>
  <c r="Y14" i="35" a="1"/>
  <c r="U13" i="35" a="1"/>
  <c r="U15" i="35" a="1"/>
  <c r="W16" i="35" a="1"/>
  <c r="W15" i="35" a="1"/>
  <c r="U16" i="35" a="1"/>
  <c r="Y13" i="35" a="1"/>
  <c r="V58" i="40" l="1"/>
  <c r="W58" i="40"/>
  <c r="T26" i="40"/>
  <c r="V26" i="40"/>
  <c r="W26" i="40"/>
  <c r="T60" i="40"/>
  <c r="V60" i="40"/>
  <c r="W60" i="40"/>
  <c r="T55" i="40"/>
  <c r="V55" i="40"/>
  <c r="W55" i="40"/>
  <c r="T56" i="40"/>
  <c r="W56" i="40"/>
  <c r="V56" i="40"/>
  <c r="T19" i="40"/>
  <c r="V19" i="40"/>
  <c r="W19" i="40"/>
  <c r="T21" i="40"/>
  <c r="V21" i="40"/>
  <c r="W21" i="40"/>
  <c r="T47" i="40"/>
  <c r="V47" i="40"/>
  <c r="W47" i="40"/>
  <c r="T15" i="40"/>
  <c r="V15" i="40"/>
  <c r="W15" i="40"/>
  <c r="T61" i="40"/>
  <c r="V61" i="40"/>
  <c r="W61" i="40"/>
  <c r="T48" i="40"/>
  <c r="V48" i="40"/>
  <c r="W48" i="40"/>
  <c r="T43" i="40"/>
  <c r="V43" i="40"/>
  <c r="W43" i="40"/>
  <c r="T38" i="40"/>
  <c r="V38" i="40"/>
  <c r="W38" i="40"/>
  <c r="T17" i="40"/>
  <c r="V17" i="40"/>
  <c r="W17" i="40"/>
  <c r="T33" i="40"/>
  <c r="V33" i="40"/>
  <c r="W33" i="40"/>
  <c r="T12" i="40"/>
  <c r="V12" i="40"/>
  <c r="W12" i="40"/>
  <c r="T7" i="40"/>
  <c r="V7" i="40"/>
  <c r="W7" i="40"/>
  <c r="T41" i="40"/>
  <c r="V41" i="40"/>
  <c r="T27" i="40"/>
  <c r="W27" i="40"/>
  <c r="W54" i="40"/>
  <c r="V22" i="40"/>
  <c r="W41" i="40"/>
  <c r="T53" i="40"/>
  <c r="V53" i="40"/>
  <c r="W53" i="40"/>
  <c r="T32" i="40"/>
  <c r="V32" i="40"/>
  <c r="W32" i="40"/>
  <c r="T59" i="40"/>
  <c r="V59" i="40"/>
  <c r="W59" i="40"/>
  <c r="V27" i="40"/>
  <c r="T54" i="40"/>
  <c r="V54" i="40"/>
  <c r="T22" i="40"/>
  <c r="W22" i="40"/>
  <c r="T5" i="40"/>
  <c r="U5" i="40" s="1"/>
  <c r="C4" i="42"/>
  <c r="G4" i="42" s="1"/>
  <c r="R4" i="40"/>
  <c r="S4" i="40"/>
  <c r="F6" i="42"/>
  <c r="P4" i="40"/>
  <c r="Q4" i="40"/>
  <c r="E6" i="42"/>
  <c r="K6" i="42"/>
  <c r="L6" i="42"/>
  <c r="O5" i="42"/>
  <c r="G5" i="42"/>
  <c r="M5" i="42"/>
  <c r="I5" i="42"/>
  <c r="N5" i="42"/>
  <c r="H5" i="42"/>
  <c r="H50" i="42"/>
  <c r="G50" i="42"/>
  <c r="O50" i="42"/>
  <c r="N50" i="42"/>
  <c r="I50" i="42"/>
  <c r="M50" i="42"/>
  <c r="J48" i="42"/>
  <c r="D48" i="42"/>
  <c r="L48" i="42"/>
  <c r="E48" i="42"/>
  <c r="F48" i="42"/>
  <c r="K48" i="42"/>
  <c r="J41" i="42"/>
  <c r="L41" i="42"/>
  <c r="F41" i="42"/>
  <c r="K41" i="42"/>
  <c r="D41" i="42"/>
  <c r="E41" i="42"/>
  <c r="F34" i="42"/>
  <c r="E34" i="42"/>
  <c r="D34" i="42"/>
  <c r="K34" i="42"/>
  <c r="J34" i="42"/>
  <c r="L34" i="42"/>
  <c r="D61" i="42"/>
  <c r="E61" i="42"/>
  <c r="F61" i="42"/>
  <c r="J61" i="42"/>
  <c r="K61" i="42"/>
  <c r="L61" i="42"/>
  <c r="O9" i="42"/>
  <c r="N9" i="42"/>
  <c r="I9" i="42"/>
  <c r="G9" i="42"/>
  <c r="H9" i="42"/>
  <c r="M9" i="42"/>
  <c r="M55" i="42"/>
  <c r="I55" i="42"/>
  <c r="G55" i="42"/>
  <c r="O55" i="42"/>
  <c r="H55" i="42"/>
  <c r="N55" i="42"/>
  <c r="O29" i="42"/>
  <c r="G29" i="42"/>
  <c r="I29" i="42"/>
  <c r="N29" i="42"/>
  <c r="M29" i="42"/>
  <c r="H29" i="42"/>
  <c r="E14" i="42"/>
  <c r="L14" i="42"/>
  <c r="F14" i="42"/>
  <c r="D14" i="42"/>
  <c r="K14" i="42"/>
  <c r="J14" i="42"/>
  <c r="K5" i="42"/>
  <c r="F5" i="42"/>
  <c r="D5" i="42"/>
  <c r="E5" i="42"/>
  <c r="J5" i="42"/>
  <c r="L5" i="42"/>
  <c r="J29" i="42"/>
  <c r="F29" i="42"/>
  <c r="L29" i="42"/>
  <c r="K29" i="42"/>
  <c r="E29" i="42"/>
  <c r="D29" i="42"/>
  <c r="H22" i="42"/>
  <c r="N22" i="42"/>
  <c r="O22" i="42"/>
  <c r="I22" i="42"/>
  <c r="G22" i="42"/>
  <c r="M22" i="42"/>
  <c r="N21" i="42"/>
  <c r="I21" i="42"/>
  <c r="H21" i="42"/>
  <c r="G21" i="42"/>
  <c r="M21" i="42"/>
  <c r="O21" i="42"/>
  <c r="O54" i="42"/>
  <c r="N54" i="42"/>
  <c r="M54" i="42"/>
  <c r="G54" i="42"/>
  <c r="I54" i="42"/>
  <c r="H54" i="42"/>
  <c r="L45" i="42"/>
  <c r="F45" i="42"/>
  <c r="E45" i="42"/>
  <c r="K45" i="42"/>
  <c r="D45" i="42"/>
  <c r="J45" i="42"/>
  <c r="E18" i="42"/>
  <c r="K18" i="42"/>
  <c r="J18" i="42"/>
  <c r="F18" i="42"/>
  <c r="D18" i="42"/>
  <c r="L18" i="42"/>
  <c r="J26" i="42"/>
  <c r="L26" i="42"/>
  <c r="E26" i="42"/>
  <c r="K26" i="42"/>
  <c r="D26" i="42"/>
  <c r="F26" i="42"/>
  <c r="O10" i="42"/>
  <c r="G10" i="42"/>
  <c r="M10" i="42"/>
  <c r="H10" i="42"/>
  <c r="I10" i="42"/>
  <c r="N10" i="42"/>
  <c r="E43" i="42"/>
  <c r="K43" i="42"/>
  <c r="F43" i="42"/>
  <c r="L43" i="42"/>
  <c r="J43" i="42"/>
  <c r="D43" i="42"/>
  <c r="D24" i="42"/>
  <c r="E24" i="42"/>
  <c r="J24" i="42"/>
  <c r="K24" i="42"/>
  <c r="L24" i="42"/>
  <c r="F24" i="42"/>
  <c r="O57" i="42"/>
  <c r="N57" i="42"/>
  <c r="G57" i="42"/>
  <c r="M57" i="42"/>
  <c r="H57" i="42"/>
  <c r="I57" i="42"/>
  <c r="L15" i="42"/>
  <c r="J15" i="42"/>
  <c r="F15" i="42"/>
  <c r="K15" i="42"/>
  <c r="D15" i="42"/>
  <c r="E15" i="42"/>
  <c r="E8" i="42"/>
  <c r="F8" i="42"/>
  <c r="L8" i="42"/>
  <c r="D8" i="42"/>
  <c r="J8" i="42"/>
  <c r="K8" i="42"/>
  <c r="D36" i="42"/>
  <c r="K36" i="42"/>
  <c r="L36" i="42"/>
  <c r="J36" i="42"/>
  <c r="E36" i="42"/>
  <c r="F36" i="42"/>
  <c r="J53" i="42"/>
  <c r="E53" i="42"/>
  <c r="D53" i="42"/>
  <c r="L53" i="42"/>
  <c r="K53" i="42"/>
  <c r="F53" i="42"/>
  <c r="O42" i="42"/>
  <c r="G42" i="42"/>
  <c r="N42" i="42"/>
  <c r="M42" i="42"/>
  <c r="I42" i="42"/>
  <c r="H42" i="42"/>
  <c r="D20" i="42"/>
  <c r="K20" i="42"/>
  <c r="J20" i="42"/>
  <c r="L20" i="42"/>
  <c r="F20" i="42"/>
  <c r="E20" i="42"/>
  <c r="L9" i="42"/>
  <c r="D9" i="42"/>
  <c r="J9" i="42"/>
  <c r="E9" i="42"/>
  <c r="F9" i="42"/>
  <c r="K9" i="42"/>
  <c r="O53" i="42"/>
  <c r="G53" i="42"/>
  <c r="M53" i="42"/>
  <c r="I53" i="42"/>
  <c r="N53" i="42"/>
  <c r="H53" i="42"/>
  <c r="J42" i="42"/>
  <c r="F42" i="42"/>
  <c r="L42" i="42"/>
  <c r="K42" i="42"/>
  <c r="D42" i="42"/>
  <c r="E42" i="42"/>
  <c r="J17" i="42"/>
  <c r="K17" i="42"/>
  <c r="E17" i="42"/>
  <c r="F17" i="42"/>
  <c r="D17" i="42"/>
  <c r="L17" i="42"/>
  <c r="L63" i="42"/>
  <c r="K63" i="42"/>
  <c r="F63" i="42"/>
  <c r="J63" i="42"/>
  <c r="D63" i="42"/>
  <c r="E63" i="42"/>
  <c r="G44" i="42"/>
  <c r="N44" i="42"/>
  <c r="O44" i="42"/>
  <c r="M44" i="42"/>
  <c r="I44" i="42"/>
  <c r="H44" i="42"/>
  <c r="F51" i="42"/>
  <c r="D51" i="42"/>
  <c r="J51" i="42"/>
  <c r="K51" i="42"/>
  <c r="E51" i="42"/>
  <c r="L51" i="42"/>
  <c r="G40" i="42"/>
  <c r="H40" i="42"/>
  <c r="I40" i="42"/>
  <c r="O40" i="42"/>
  <c r="N40" i="42"/>
  <c r="M40" i="42"/>
  <c r="N15" i="42"/>
  <c r="I15" i="42"/>
  <c r="G15" i="42"/>
  <c r="H15" i="42"/>
  <c r="M15" i="42"/>
  <c r="O15" i="42"/>
  <c r="D38" i="42"/>
  <c r="E38" i="42"/>
  <c r="F38" i="42"/>
  <c r="J38" i="42"/>
  <c r="K38" i="42"/>
  <c r="L38" i="42"/>
  <c r="I19" i="42"/>
  <c r="H19" i="42"/>
  <c r="N19" i="42"/>
  <c r="O19" i="42"/>
  <c r="M19" i="42"/>
  <c r="G19" i="42"/>
  <c r="J37" i="42"/>
  <c r="E37" i="42"/>
  <c r="L37" i="42"/>
  <c r="F37" i="42"/>
  <c r="K37" i="42"/>
  <c r="D37" i="42"/>
  <c r="I63" i="42"/>
  <c r="G63" i="42"/>
  <c r="M63" i="42"/>
  <c r="O63" i="42"/>
  <c r="N63" i="42"/>
  <c r="H63" i="42"/>
  <c r="I20" i="42"/>
  <c r="G20" i="42"/>
  <c r="M20" i="42"/>
  <c r="O20" i="42"/>
  <c r="N20" i="42"/>
  <c r="H20" i="42"/>
  <c r="E58" i="42"/>
  <c r="D58" i="42"/>
  <c r="L58" i="42"/>
  <c r="F58" i="42"/>
  <c r="J58" i="42"/>
  <c r="K58" i="42"/>
  <c r="H59" i="42"/>
  <c r="M59" i="42"/>
  <c r="N59" i="42"/>
  <c r="G59" i="42"/>
  <c r="O59" i="42"/>
  <c r="I59" i="42"/>
  <c r="G41" i="42"/>
  <c r="N41" i="42"/>
  <c r="I41" i="42"/>
  <c r="H41" i="42"/>
  <c r="M41" i="42"/>
  <c r="O41" i="42"/>
  <c r="L50" i="42"/>
  <c r="J50" i="42"/>
  <c r="E50" i="42"/>
  <c r="F50" i="42"/>
  <c r="D50" i="42"/>
  <c r="K50" i="42"/>
  <c r="J40" i="42"/>
  <c r="L40" i="42"/>
  <c r="K40" i="42"/>
  <c r="F40" i="42"/>
  <c r="D40" i="42"/>
  <c r="E40" i="42"/>
  <c r="O48" i="42"/>
  <c r="H48" i="42"/>
  <c r="M48" i="42"/>
  <c r="I48" i="42"/>
  <c r="N48" i="42"/>
  <c r="G48" i="42"/>
  <c r="L31" i="42"/>
  <c r="J31" i="42"/>
  <c r="K31" i="42"/>
  <c r="F31" i="42"/>
  <c r="E31" i="42"/>
  <c r="D31" i="42"/>
  <c r="G51" i="42"/>
  <c r="H51" i="42"/>
  <c r="I51" i="42"/>
  <c r="M51" i="42"/>
  <c r="N51" i="42"/>
  <c r="O51" i="42"/>
  <c r="G6" i="42"/>
  <c r="M6" i="42"/>
  <c r="O6" i="42"/>
  <c r="N6" i="42"/>
  <c r="H6" i="42"/>
  <c r="I6" i="42"/>
  <c r="N14" i="42"/>
  <c r="I14" i="42"/>
  <c r="H14" i="42"/>
  <c r="M14" i="42"/>
  <c r="O14" i="42"/>
  <c r="G14" i="42"/>
  <c r="I43" i="42"/>
  <c r="N43" i="42"/>
  <c r="G43" i="42"/>
  <c r="H43" i="42"/>
  <c r="M43" i="42"/>
  <c r="O43" i="42"/>
  <c r="G60" i="42"/>
  <c r="M60" i="42"/>
  <c r="N60" i="42"/>
  <c r="H60" i="42"/>
  <c r="O60" i="42"/>
  <c r="I60" i="42"/>
  <c r="I17" i="42"/>
  <c r="N17" i="42"/>
  <c r="G17" i="42"/>
  <c r="M17" i="42"/>
  <c r="H17" i="42"/>
  <c r="O17" i="42"/>
  <c r="G35" i="42"/>
  <c r="H35" i="42"/>
  <c r="N35" i="42"/>
  <c r="O35" i="42"/>
  <c r="I35" i="42"/>
  <c r="M35" i="42"/>
  <c r="O7" i="42"/>
  <c r="M7" i="42"/>
  <c r="I7" i="42"/>
  <c r="G7" i="42"/>
  <c r="H7" i="42"/>
  <c r="N7" i="42"/>
  <c r="J44" i="42"/>
  <c r="K44" i="42"/>
  <c r="L44" i="42"/>
  <c r="E44" i="42"/>
  <c r="D44" i="42"/>
  <c r="F44" i="42"/>
  <c r="F19" i="42"/>
  <c r="J19" i="42"/>
  <c r="L19" i="42"/>
  <c r="E19" i="42"/>
  <c r="K19" i="42"/>
  <c r="D19" i="42"/>
  <c r="D49" i="42"/>
  <c r="J49" i="42"/>
  <c r="L49" i="42"/>
  <c r="K49" i="42"/>
  <c r="E49" i="42"/>
  <c r="F49" i="42"/>
  <c r="J16" i="42"/>
  <c r="D16" i="42"/>
  <c r="E16" i="42"/>
  <c r="L16" i="42"/>
  <c r="F16" i="42"/>
  <c r="K16" i="42"/>
  <c r="M25" i="42"/>
  <c r="G25" i="42"/>
  <c r="H25" i="42"/>
  <c r="I25" i="42"/>
  <c r="N25" i="42"/>
  <c r="O25" i="42"/>
  <c r="E33" i="42"/>
  <c r="K33" i="42"/>
  <c r="F33" i="42"/>
  <c r="J33" i="42"/>
  <c r="L33" i="42"/>
  <c r="D33" i="42"/>
  <c r="O52" i="42"/>
  <c r="G52" i="42"/>
  <c r="M52" i="42"/>
  <c r="I52" i="42"/>
  <c r="N52" i="42"/>
  <c r="H52" i="42"/>
  <c r="H39" i="42"/>
  <c r="O39" i="42"/>
  <c r="M39" i="42"/>
  <c r="N39" i="42"/>
  <c r="G39" i="42"/>
  <c r="I39" i="42"/>
  <c r="L7" i="42"/>
  <c r="E7" i="42"/>
  <c r="K7" i="42"/>
  <c r="D7" i="42"/>
  <c r="J7" i="42"/>
  <c r="F7" i="42"/>
  <c r="M26" i="42"/>
  <c r="G26" i="42"/>
  <c r="H26" i="42"/>
  <c r="I26" i="42"/>
  <c r="O26" i="42"/>
  <c r="N26" i="42"/>
  <c r="E60" i="42"/>
  <c r="L60" i="42"/>
  <c r="K60" i="42"/>
  <c r="J60" i="42"/>
  <c r="D60" i="42"/>
  <c r="F60" i="42"/>
  <c r="J21" i="42"/>
  <c r="E21" i="42"/>
  <c r="K21" i="42"/>
  <c r="F21" i="42"/>
  <c r="L21" i="42"/>
  <c r="D21" i="42"/>
  <c r="G56" i="42"/>
  <c r="I56" i="42"/>
  <c r="N56" i="42"/>
  <c r="H56" i="42"/>
  <c r="O56" i="42"/>
  <c r="M56" i="42"/>
  <c r="G46" i="42"/>
  <c r="I46" i="42"/>
  <c r="H46" i="42"/>
  <c r="N46" i="42"/>
  <c r="M46" i="42"/>
  <c r="O46" i="42"/>
  <c r="G45" i="42"/>
  <c r="I45" i="42"/>
  <c r="H45" i="42"/>
  <c r="N45" i="42"/>
  <c r="M45" i="42"/>
  <c r="O45" i="42"/>
  <c r="D59" i="42"/>
  <c r="F59" i="42"/>
  <c r="E59" i="42"/>
  <c r="K59" i="42"/>
  <c r="J59" i="42"/>
  <c r="L59" i="42"/>
  <c r="K10" i="42"/>
  <c r="L10" i="42"/>
  <c r="J10" i="42"/>
  <c r="D10" i="42"/>
  <c r="E10" i="42"/>
  <c r="F10" i="42"/>
  <c r="J55" i="42"/>
  <c r="F55" i="42"/>
  <c r="E55" i="42"/>
  <c r="D55" i="42"/>
  <c r="K55" i="42"/>
  <c r="L55" i="42"/>
  <c r="M36" i="42"/>
  <c r="I36" i="42"/>
  <c r="N36" i="42"/>
  <c r="H36" i="42"/>
  <c r="G36" i="42"/>
  <c r="O36" i="42"/>
  <c r="K27" i="42"/>
  <c r="L27" i="42"/>
  <c r="F27" i="42"/>
  <c r="D27" i="42"/>
  <c r="E27" i="42"/>
  <c r="J27" i="42"/>
  <c r="M62" i="42"/>
  <c r="O62" i="42"/>
  <c r="N62" i="42"/>
  <c r="I62" i="42"/>
  <c r="H62" i="42"/>
  <c r="G62" i="42"/>
  <c r="E30" i="42"/>
  <c r="J30" i="42"/>
  <c r="F30" i="42"/>
  <c r="K30" i="42"/>
  <c r="L30" i="42"/>
  <c r="D30" i="42"/>
  <c r="N11" i="42"/>
  <c r="O11" i="42"/>
  <c r="G11" i="42"/>
  <c r="M11" i="42"/>
  <c r="I11" i="42"/>
  <c r="H11" i="42"/>
  <c r="I30" i="42"/>
  <c r="O30" i="42"/>
  <c r="G30" i="42"/>
  <c r="N30" i="42"/>
  <c r="M30" i="42"/>
  <c r="H30" i="42"/>
  <c r="E39" i="42"/>
  <c r="L39" i="42"/>
  <c r="K39" i="42"/>
  <c r="F39" i="42"/>
  <c r="D39" i="42"/>
  <c r="J39" i="42"/>
  <c r="H31" i="42"/>
  <c r="M31" i="42"/>
  <c r="O31" i="42"/>
  <c r="G31" i="42"/>
  <c r="I31" i="42"/>
  <c r="N31" i="42"/>
  <c r="I47" i="42"/>
  <c r="H47" i="42"/>
  <c r="M47" i="42"/>
  <c r="G47" i="42"/>
  <c r="N47" i="42"/>
  <c r="O47" i="42"/>
  <c r="O12" i="42"/>
  <c r="N12" i="42"/>
  <c r="I12" i="42"/>
  <c r="H12" i="42"/>
  <c r="G12" i="42"/>
  <c r="M12" i="42"/>
  <c r="E25" i="42"/>
  <c r="J25" i="42"/>
  <c r="F25" i="42"/>
  <c r="L25" i="42"/>
  <c r="D25" i="42"/>
  <c r="K25" i="42"/>
  <c r="O58" i="42"/>
  <c r="G58" i="42"/>
  <c r="M58" i="42"/>
  <c r="N58" i="42"/>
  <c r="H58" i="42"/>
  <c r="I58" i="42"/>
  <c r="J32" i="42"/>
  <c r="D32" i="42"/>
  <c r="E32" i="42"/>
  <c r="K32" i="42"/>
  <c r="L32" i="42"/>
  <c r="F32" i="42"/>
  <c r="O13" i="42"/>
  <c r="G13" i="42"/>
  <c r="M13" i="42"/>
  <c r="N13" i="42"/>
  <c r="I13" i="42"/>
  <c r="H13" i="42"/>
  <c r="O32" i="42"/>
  <c r="N32" i="42"/>
  <c r="H32" i="42"/>
  <c r="I32" i="42"/>
  <c r="M32" i="42"/>
  <c r="G32" i="42"/>
  <c r="N23" i="42"/>
  <c r="O23" i="42"/>
  <c r="H23" i="42"/>
  <c r="G23" i="42"/>
  <c r="M23" i="42"/>
  <c r="I23" i="42"/>
  <c r="D23" i="42"/>
  <c r="F23" i="42"/>
  <c r="J23" i="42"/>
  <c r="K23" i="42"/>
  <c r="E23" i="42"/>
  <c r="L23" i="42"/>
  <c r="I33" i="42"/>
  <c r="M33" i="42"/>
  <c r="G33" i="42"/>
  <c r="H33" i="42"/>
  <c r="N33" i="42"/>
  <c r="O33" i="42"/>
  <c r="E62" i="42"/>
  <c r="J62" i="42"/>
  <c r="K62" i="42"/>
  <c r="L62" i="42"/>
  <c r="F62" i="42"/>
  <c r="D62" i="42"/>
  <c r="H34" i="42"/>
  <c r="G34" i="42"/>
  <c r="I34" i="42"/>
  <c r="M34" i="42"/>
  <c r="N34" i="42"/>
  <c r="O34" i="42"/>
  <c r="F13" i="42"/>
  <c r="J13" i="42"/>
  <c r="L13" i="42"/>
  <c r="D13" i="42"/>
  <c r="K13" i="42"/>
  <c r="E13" i="42"/>
  <c r="G16" i="42"/>
  <c r="H16" i="42"/>
  <c r="I16" i="42"/>
  <c r="M16" i="42"/>
  <c r="N16" i="42"/>
  <c r="O16" i="42"/>
  <c r="D54" i="42"/>
  <c r="E54" i="42"/>
  <c r="F54" i="42"/>
  <c r="K54" i="42"/>
  <c r="J54" i="42"/>
  <c r="L54" i="42"/>
  <c r="J6" i="42"/>
  <c r="O18" i="42"/>
  <c r="G18" i="42"/>
  <c r="H18" i="42"/>
  <c r="I18" i="42"/>
  <c r="M18" i="42"/>
  <c r="N18" i="42"/>
  <c r="L52" i="42"/>
  <c r="E52" i="42"/>
  <c r="F52" i="42"/>
  <c r="D52" i="42"/>
  <c r="K52" i="42"/>
  <c r="J52" i="42"/>
  <c r="G61" i="42"/>
  <c r="I61" i="42"/>
  <c r="H61" i="42"/>
  <c r="N61" i="42"/>
  <c r="M61" i="42"/>
  <c r="O61" i="42"/>
  <c r="E46" i="42"/>
  <c r="L46" i="42"/>
  <c r="D46" i="42"/>
  <c r="J46" i="42"/>
  <c r="K46" i="42"/>
  <c r="F46" i="42"/>
  <c r="I27" i="42"/>
  <c r="O27" i="42"/>
  <c r="M27" i="42"/>
  <c r="G27" i="42"/>
  <c r="N27" i="42"/>
  <c r="H27" i="42"/>
  <c r="M8" i="42"/>
  <c r="O8" i="42"/>
  <c r="G8" i="42"/>
  <c r="H8" i="42"/>
  <c r="N8" i="42"/>
  <c r="I8" i="42"/>
  <c r="L28" i="42"/>
  <c r="E28" i="42"/>
  <c r="D28" i="42"/>
  <c r="J28" i="42"/>
  <c r="F28" i="42"/>
  <c r="K28" i="42"/>
  <c r="K12" i="42"/>
  <c r="F12" i="42"/>
  <c r="J12" i="42"/>
  <c r="L12" i="42"/>
  <c r="E12" i="42"/>
  <c r="D12" i="42"/>
  <c r="M49" i="42"/>
  <c r="I49" i="42"/>
  <c r="G49" i="42"/>
  <c r="H49" i="42"/>
  <c r="O49" i="42"/>
  <c r="N49" i="42"/>
  <c r="G24" i="42"/>
  <c r="H24" i="42"/>
  <c r="I24" i="42"/>
  <c r="M24" i="42"/>
  <c r="N24" i="42"/>
  <c r="O24" i="42"/>
  <c r="I38" i="42"/>
  <c r="H38" i="42"/>
  <c r="O38" i="42"/>
  <c r="N38" i="42"/>
  <c r="G38" i="42"/>
  <c r="M38" i="42"/>
  <c r="J56" i="42"/>
  <c r="F56" i="42"/>
  <c r="D56" i="42"/>
  <c r="L56" i="42"/>
  <c r="E56" i="42"/>
  <c r="K56" i="42"/>
  <c r="H37" i="42"/>
  <c r="O37" i="42"/>
  <c r="M37" i="42"/>
  <c r="N37" i="42"/>
  <c r="G37" i="42"/>
  <c r="I37" i="42"/>
  <c r="K35" i="42"/>
  <c r="J35" i="42"/>
  <c r="E35" i="42"/>
  <c r="L35" i="42"/>
  <c r="D35" i="42"/>
  <c r="F35" i="42"/>
  <c r="L47" i="42"/>
  <c r="F47" i="42"/>
  <c r="D47" i="42"/>
  <c r="E47" i="42"/>
  <c r="K47" i="42"/>
  <c r="J47" i="42"/>
  <c r="O28" i="42"/>
  <c r="H28" i="42"/>
  <c r="I28" i="42"/>
  <c r="G28" i="42"/>
  <c r="N28" i="42"/>
  <c r="M28" i="42"/>
  <c r="L11" i="42"/>
  <c r="J11" i="42"/>
  <c r="D11" i="42"/>
  <c r="K11" i="42"/>
  <c r="F11" i="42"/>
  <c r="E11" i="42"/>
  <c r="J57" i="42"/>
  <c r="D57" i="42"/>
  <c r="E57" i="42"/>
  <c r="K57" i="42"/>
  <c r="L57" i="42"/>
  <c r="F57" i="42"/>
  <c r="L22" i="42"/>
  <c r="J22" i="42"/>
  <c r="E22" i="42"/>
  <c r="F22" i="42"/>
  <c r="K22" i="42"/>
  <c r="D22" i="42"/>
  <c r="D4" i="42"/>
  <c r="E4" i="42"/>
  <c r="F4" i="42"/>
  <c r="J4" i="42"/>
  <c r="L4" i="42"/>
  <c r="K4" i="42"/>
  <c r="AE5" i="32"/>
  <c r="AF5" i="32"/>
  <c r="AE4" i="32"/>
  <c r="AF4" i="32"/>
  <c r="AE3" i="32"/>
  <c r="AG6" i="32"/>
  <c r="Z6" i="32"/>
  <c r="AA6" i="32"/>
  <c r="W6" i="32"/>
  <c r="X6" i="32"/>
  <c r="Y6" i="32"/>
  <c r="AB6" i="32"/>
  <c r="AC6" i="32"/>
  <c r="AD6" i="32"/>
  <c r="V6" i="32"/>
  <c r="AG5" i="32"/>
  <c r="AG4" i="32"/>
  <c r="AG3" i="32"/>
  <c r="Y5" i="32"/>
  <c r="AC5" i="32"/>
  <c r="V5" i="32"/>
  <c r="Z5" i="32"/>
  <c r="AD5" i="32"/>
  <c r="W5" i="32"/>
  <c r="AA5" i="32"/>
  <c r="X5" i="32"/>
  <c r="AB5" i="32"/>
  <c r="AI5" i="32" a="1"/>
  <c r="Z3" i="32"/>
  <c r="X3" i="32"/>
  <c r="AA3" i="32"/>
  <c r="Y3" i="32"/>
  <c r="AB3" i="32"/>
  <c r="AC3" i="32"/>
  <c r="W3" i="32"/>
  <c r="AD3" i="32"/>
  <c r="AA4" i="32"/>
  <c r="X4" i="32"/>
  <c r="AB4" i="32"/>
  <c r="Y4" i="32"/>
  <c r="AC4" i="32"/>
  <c r="V4" i="32"/>
  <c r="Z4" i="32"/>
  <c r="AD4" i="32"/>
  <c r="N98" i="29"/>
  <c r="N66" i="29"/>
  <c r="N34" i="29"/>
  <c r="C16" i="37" a="1"/>
  <c r="V5" i="40" l="1"/>
  <c r="W5" i="40" s="1"/>
  <c r="D5" i="41" a="1"/>
  <c r="D4" i="41" a="1"/>
  <c r="R4" i="41" s="1"/>
  <c r="I4" i="42"/>
  <c r="H4" i="42"/>
  <c r="O4" i="42"/>
  <c r="N4" i="42"/>
  <c r="M4" i="42"/>
  <c r="B22" i="42"/>
  <c r="B52" i="42"/>
  <c r="B54" i="42"/>
  <c r="B60" i="42"/>
  <c r="B41" i="42"/>
  <c r="B6" i="42"/>
  <c r="B45" i="42"/>
  <c r="B12" i="42"/>
  <c r="B63" i="42"/>
  <c r="B23" i="42"/>
  <c r="B25" i="42"/>
  <c r="B39" i="42"/>
  <c r="B49" i="42"/>
  <c r="B44" i="42"/>
  <c r="B50" i="42"/>
  <c r="B20" i="42"/>
  <c r="B26" i="42"/>
  <c r="B34" i="42"/>
  <c r="B17" i="42"/>
  <c r="B13" i="42"/>
  <c r="B18" i="42"/>
  <c r="B47" i="42"/>
  <c r="B28" i="42"/>
  <c r="B27" i="42"/>
  <c r="B56" i="42"/>
  <c r="B46" i="42"/>
  <c r="B30" i="42"/>
  <c r="B10" i="42"/>
  <c r="B7" i="42"/>
  <c r="B33" i="42"/>
  <c r="B16" i="42"/>
  <c r="B19" i="42"/>
  <c r="B9" i="42"/>
  <c r="B5" i="42"/>
  <c r="B14" i="42"/>
  <c r="B38" i="42"/>
  <c r="B21" i="42"/>
  <c r="B31" i="42"/>
  <c r="B62" i="42"/>
  <c r="B32" i="42"/>
  <c r="B59" i="42"/>
  <c r="B40" i="42"/>
  <c r="B51" i="42"/>
  <c r="B42" i="42"/>
  <c r="B53" i="42"/>
  <c r="B36" i="42"/>
  <c r="B15" i="42"/>
  <c r="B24" i="42"/>
  <c r="B61" i="42"/>
  <c r="B58" i="42"/>
  <c r="B48" i="42"/>
  <c r="B57" i="42"/>
  <c r="B11" i="42"/>
  <c r="B35" i="42"/>
  <c r="B55" i="42"/>
  <c r="B37" i="42"/>
  <c r="B8" i="42"/>
  <c r="B43" i="42"/>
  <c r="B29" i="42"/>
  <c r="AI18" i="32" a="1"/>
  <c r="AI3" i="32" a="1"/>
  <c r="AH12" i="6"/>
  <c r="AH13" i="6"/>
  <c r="AH15" i="6"/>
  <c r="AH16" i="6"/>
  <c r="AH17" i="6"/>
  <c r="AH18" i="6"/>
  <c r="AH19" i="6"/>
  <c r="AH20" i="6"/>
  <c r="AH21" i="6"/>
  <c r="AH22" i="6"/>
  <c r="AH23" i="6"/>
  <c r="AH24" i="6"/>
  <c r="AH25" i="6"/>
  <c r="AH26" i="6"/>
  <c r="AH27" i="6"/>
  <c r="AH28" i="6"/>
  <c r="AH29" i="6"/>
  <c r="AH30" i="6"/>
  <c r="AH31" i="6"/>
  <c r="AH32" i="6"/>
  <c r="AH33" i="6"/>
  <c r="AH34" i="6"/>
  <c r="AH35" i="6"/>
  <c r="AH36" i="6"/>
  <c r="AH37" i="6"/>
  <c r="AH38" i="6"/>
  <c r="AH39" i="6"/>
  <c r="AH40" i="6"/>
  <c r="AH41" i="6"/>
  <c r="AH42" i="6"/>
  <c r="AH43" i="6"/>
  <c r="AH44" i="6"/>
  <c r="AH45" i="6"/>
  <c r="AH46" i="6"/>
  <c r="AH47" i="6"/>
  <c r="AH48" i="6"/>
  <c r="AH49" i="6"/>
  <c r="AH50" i="6"/>
  <c r="AH51" i="6"/>
  <c r="AH52" i="6"/>
  <c r="AH53" i="6"/>
  <c r="AH54" i="6"/>
  <c r="AH55" i="6"/>
  <c r="AH56" i="6"/>
  <c r="AH57" i="6"/>
  <c r="AH58" i="6"/>
  <c r="AH59" i="6"/>
  <c r="AH60" i="6"/>
  <c r="AH61" i="6"/>
  <c r="AH62" i="6"/>
  <c r="AH63" i="6"/>
  <c r="AH64" i="6"/>
  <c r="AH65" i="6"/>
  <c r="AH66" i="6"/>
  <c r="AH67" i="6"/>
  <c r="AH68" i="6"/>
  <c r="AH69" i="6"/>
  <c r="AH70" i="6"/>
  <c r="P4" i="41" s="1"/>
  <c r="B4" i="42"/>
  <c r="P13" i="41"/>
  <c r="H19" i="7"/>
  <c r="G18" i="7"/>
  <c r="G17" i="7"/>
  <c r="G16" i="7"/>
  <c r="H15" i="7"/>
  <c r="H14" i="7"/>
  <c r="H13" i="7"/>
  <c r="H12" i="7"/>
  <c r="H11" i="7"/>
  <c r="H10" i="7"/>
  <c r="H9" i="7"/>
  <c r="H8" i="7"/>
  <c r="H7" i="7"/>
  <c r="H6" i="7"/>
  <c r="H5" i="7"/>
  <c r="H4" i="7"/>
  <c r="H3" i="7"/>
  <c r="H2" i="7"/>
  <c r="P12" i="41" l="1"/>
  <c r="Q11" i="41"/>
  <c r="S5" i="41"/>
  <c r="S13" i="41"/>
  <c r="S21" i="41"/>
  <c r="S29" i="41"/>
  <c r="S37" i="41"/>
  <c r="S45" i="41"/>
  <c r="S53" i="41"/>
  <c r="S61" i="41"/>
  <c r="S11" i="41"/>
  <c r="S27" i="41"/>
  <c r="S35" i="41"/>
  <c r="S59" i="41"/>
  <c r="S20" i="41"/>
  <c r="S44" i="41"/>
  <c r="S60" i="41"/>
  <c r="S6" i="41"/>
  <c r="S14" i="41"/>
  <c r="S22" i="41"/>
  <c r="S30" i="41"/>
  <c r="S38" i="41"/>
  <c r="S46" i="41"/>
  <c r="S54" i="41"/>
  <c r="S62" i="41"/>
  <c r="S28" i="41"/>
  <c r="S7" i="41"/>
  <c r="S15" i="41"/>
  <c r="S23" i="41"/>
  <c r="S31" i="41"/>
  <c r="S39" i="41"/>
  <c r="S47" i="41"/>
  <c r="S55" i="41"/>
  <c r="S63" i="41"/>
  <c r="S51" i="41"/>
  <c r="S8" i="41"/>
  <c r="S16" i="41"/>
  <c r="S24" i="41"/>
  <c r="S32" i="41"/>
  <c r="S40" i="41"/>
  <c r="S48" i="41"/>
  <c r="S56" i="41"/>
  <c r="S36" i="41"/>
  <c r="S9" i="41"/>
  <c r="S17" i="41"/>
  <c r="S25" i="41"/>
  <c r="S33" i="41"/>
  <c r="S41" i="41"/>
  <c r="S49" i="41"/>
  <c r="S57" i="41"/>
  <c r="S10" i="41"/>
  <c r="S18" i="41"/>
  <c r="S26" i="41"/>
  <c r="S34" i="41"/>
  <c r="S42" i="41"/>
  <c r="S50" i="41"/>
  <c r="S58" i="41"/>
  <c r="S19" i="41"/>
  <c r="S43" i="41"/>
  <c r="S12" i="41"/>
  <c r="S52" i="41"/>
  <c r="P34" i="41"/>
  <c r="Q12" i="41"/>
  <c r="Q33" i="41"/>
  <c r="Q9" i="41"/>
  <c r="P25" i="41"/>
  <c r="Q24" i="41"/>
  <c r="P11" i="41"/>
  <c r="P10" i="41"/>
  <c r="P8" i="41"/>
  <c r="Q16" i="41"/>
  <c r="P42" i="41"/>
  <c r="P37" i="41"/>
  <c r="P23" i="41"/>
  <c r="Q23" i="41"/>
  <c r="P15" i="41"/>
  <c r="P5" i="41"/>
  <c r="Q15" i="41"/>
  <c r="P29" i="41"/>
  <c r="P7" i="41"/>
  <c r="Q28" i="41"/>
  <c r="Q5" i="41"/>
  <c r="R5" i="41"/>
  <c r="R13" i="41"/>
  <c r="R21" i="41"/>
  <c r="R29" i="41"/>
  <c r="R37" i="41"/>
  <c r="R45" i="41"/>
  <c r="R53" i="41"/>
  <c r="R61" i="41"/>
  <c r="R24" i="41"/>
  <c r="R56" i="41"/>
  <c r="R25" i="41"/>
  <c r="R57" i="41"/>
  <c r="R18" i="41"/>
  <c r="R34" i="41"/>
  <c r="R42" i="41"/>
  <c r="R50" i="41"/>
  <c r="R58" i="41"/>
  <c r="R19" i="41"/>
  <c r="R12" i="41"/>
  <c r="R6" i="41"/>
  <c r="R14" i="41"/>
  <c r="R22" i="41"/>
  <c r="R30" i="41"/>
  <c r="R38" i="41"/>
  <c r="R46" i="41"/>
  <c r="R54" i="41"/>
  <c r="R62" i="41"/>
  <c r="R16" i="41"/>
  <c r="R40" i="41"/>
  <c r="R9" i="41"/>
  <c r="R33" i="41"/>
  <c r="R41" i="41"/>
  <c r="R26" i="41"/>
  <c r="R27" i="41"/>
  <c r="R59" i="41"/>
  <c r="R20" i="41"/>
  <c r="R7" i="41"/>
  <c r="R15" i="41"/>
  <c r="R23" i="41"/>
  <c r="R31" i="41"/>
  <c r="R39" i="41"/>
  <c r="R47" i="41"/>
  <c r="R55" i="41"/>
  <c r="R63" i="41"/>
  <c r="R8" i="41"/>
  <c r="R32" i="41"/>
  <c r="R48" i="41"/>
  <c r="R17" i="41"/>
  <c r="R49" i="41"/>
  <c r="R10" i="41"/>
  <c r="R11" i="41"/>
  <c r="R35" i="41"/>
  <c r="R43" i="41"/>
  <c r="R51" i="41"/>
  <c r="R28" i="41"/>
  <c r="R36" i="41"/>
  <c r="R44" i="41"/>
  <c r="R52" i="41"/>
  <c r="R60" i="41"/>
  <c r="Q4" i="41"/>
  <c r="P54" i="41"/>
  <c r="P44" i="41"/>
  <c r="P48" i="41"/>
  <c r="Q58" i="41"/>
  <c r="Q54" i="41"/>
  <c r="Q53" i="41"/>
  <c r="P28" i="41"/>
  <c r="P18" i="41"/>
  <c r="P46" i="41"/>
  <c r="P36" i="41"/>
  <c r="P40" i="41"/>
  <c r="P21" i="41"/>
  <c r="Q51" i="41"/>
  <c r="Q25" i="41"/>
  <c r="Q8" i="41"/>
  <c r="Q7" i="41"/>
  <c r="Q42" i="41"/>
  <c r="Q46" i="41"/>
  <c r="Q45" i="41"/>
  <c r="P59" i="41"/>
  <c r="P63" i="41"/>
  <c r="P52" i="41"/>
  <c r="P57" i="41"/>
  <c r="P38" i="41"/>
  <c r="P32" i="41"/>
  <c r="Q35" i="41"/>
  <c r="Q63" i="41"/>
  <c r="Q60" i="41"/>
  <c r="Q26" i="41"/>
  <c r="Q38" i="41"/>
  <c r="Q37" i="41"/>
  <c r="P43" i="41"/>
  <c r="P55" i="41"/>
  <c r="P20" i="41"/>
  <c r="P41" i="41"/>
  <c r="P30" i="41"/>
  <c r="P27" i="41"/>
  <c r="P24" i="41"/>
  <c r="Q19" i="41"/>
  <c r="Q56" i="41"/>
  <c r="Q55" i="41"/>
  <c r="Q20" i="41"/>
  <c r="Q18" i="41"/>
  <c r="Q30" i="41"/>
  <c r="Q29" i="41"/>
  <c r="P35" i="41"/>
  <c r="P47" i="41"/>
  <c r="P51" i="41"/>
  <c r="P33" i="41"/>
  <c r="P22" i="41"/>
  <c r="P26" i="41"/>
  <c r="P61" i="41"/>
  <c r="Q52" i="41"/>
  <c r="Q50" i="41"/>
  <c r="Q48" i="41"/>
  <c r="Q47" i="41"/>
  <c r="Q59" i="41"/>
  <c r="Q57" i="41"/>
  <c r="Q22" i="41"/>
  <c r="Q21" i="41"/>
  <c r="P39" i="41"/>
  <c r="P19" i="41"/>
  <c r="P17" i="41"/>
  <c r="P14" i="41"/>
  <c r="P49" i="41"/>
  <c r="P53" i="41"/>
  <c r="Q44" i="41"/>
  <c r="Q34" i="41"/>
  <c r="Q40" i="41"/>
  <c r="Q39" i="41"/>
  <c r="Q43" i="41"/>
  <c r="Q41" i="41"/>
  <c r="Q14" i="41"/>
  <c r="Q13" i="41"/>
  <c r="P62" i="41"/>
  <c r="P60" i="41"/>
  <c r="P56" i="41"/>
  <c r="Q49" i="41"/>
  <c r="Q62" i="41"/>
  <c r="Q61" i="41"/>
  <c r="P58" i="41"/>
  <c r="P31" i="41"/>
  <c r="P50" i="41"/>
  <c r="P16" i="41"/>
  <c r="P6" i="41"/>
  <c r="P9" i="41"/>
  <c r="P45" i="41"/>
  <c r="Q36" i="41"/>
  <c r="Q10" i="41"/>
  <c r="Q32" i="41"/>
  <c r="Q31" i="41"/>
  <c r="Q27" i="41"/>
  <c r="Q17" i="41"/>
  <c r="Q6" i="41"/>
  <c r="T4" i="40"/>
  <c r="G12" i="7"/>
  <c r="G5" i="7"/>
  <c r="G13" i="7"/>
  <c r="G6" i="7"/>
  <c r="G14" i="7"/>
  <c r="G7" i="7"/>
  <c r="G15" i="7"/>
  <c r="G4" i="7"/>
  <c r="G8" i="7"/>
  <c r="H16" i="7"/>
  <c r="H17" i="7"/>
  <c r="G2" i="7"/>
  <c r="G10" i="7"/>
  <c r="H18" i="7"/>
  <c r="G3" i="7"/>
  <c r="G11" i="7"/>
  <c r="G19" i="7"/>
  <c r="G9" i="7"/>
  <c r="T5" i="41" l="1"/>
  <c r="S4" i="41"/>
  <c r="T4" i="41" s="1"/>
  <c r="V4" i="40"/>
  <c r="W4" i="40" s="1"/>
  <c r="U4" i="40"/>
  <c r="B19" i="10"/>
  <c r="U5" i="41" l="1"/>
  <c r="V5" i="41"/>
  <c r="W5" i="41" s="1"/>
  <c r="C7" i="29"/>
  <c r="C6" i="29"/>
  <c r="C4" i="29"/>
  <c r="C3" i="29"/>
  <c r="C2" i="29"/>
  <c r="U4" i="41" l="1"/>
  <c r="V4" i="41"/>
  <c r="W4" i="41" s="1"/>
  <c r="AH11" i="6"/>
  <c r="AI11" i="6" s="1"/>
  <c r="AK11" i="6" s="1"/>
  <c r="BD11" i="6" s="1"/>
  <c r="I77" i="37" a="1"/>
  <c r="U64" i="37" a="1"/>
  <c r="G21" i="37" a="1"/>
  <c r="M75" i="37" a="1"/>
  <c r="Q49" i="37" a="1"/>
  <c r="Y13" i="37" a="1"/>
  <c r="C53" i="37" a="1"/>
  <c r="E77" i="37" a="1"/>
  <c r="K78" i="37" a="1"/>
  <c r="E64" i="37" a="1"/>
  <c r="Q38" i="37" a="1"/>
  <c r="C92" i="37" a="1"/>
  <c r="W14" i="37" a="1"/>
  <c r="I48" i="37" a="1"/>
  <c r="O15" i="37" a="1"/>
  <c r="S25" i="37" a="1"/>
  <c r="Y106" i="37" a="1"/>
  <c r="I78" i="37" a="1"/>
  <c r="M69" i="37" a="1"/>
  <c r="S47" i="37" a="1"/>
  <c r="G106" i="37" a="1"/>
  <c r="M14" i="35" a="1"/>
  <c r="I55" i="37" a="1"/>
  <c r="O83" i="37" a="1"/>
  <c r="O14" i="35" a="1"/>
  <c r="K15" i="35" a="1"/>
  <c r="E54" i="37" a="1"/>
  <c r="E91" i="37" a="1"/>
  <c r="C13" i="37" a="1"/>
  <c r="K36" i="37" a="1"/>
  <c r="S100" i="37" a="1"/>
  <c r="O36" i="37" a="1"/>
  <c r="M13" i="37" a="1"/>
  <c r="Y38" i="37" a="1"/>
  <c r="W53" i="37" a="1"/>
  <c r="W98" i="37" a="1"/>
  <c r="U53" i="37" a="1"/>
  <c r="M84" i="37" a="1"/>
  <c r="E16" i="37" a="1"/>
  <c r="M16" i="35" a="1"/>
  <c r="I16" i="35" a="1"/>
  <c r="C93" i="37" a="1"/>
  <c r="E13" i="37" a="1"/>
  <c r="Q50" i="37" a="1"/>
  <c r="E75" i="37" a="1"/>
  <c r="W26" i="37" a="1"/>
  <c r="E16" i="35" a="1"/>
  <c r="W44" i="37" a="1"/>
  <c r="O97" i="37" a="1"/>
  <c r="I82" i="37" a="1"/>
  <c r="S16" i="37" a="1"/>
  <c r="G63" i="37" a="1"/>
  <c r="O53" i="37" a="1"/>
  <c r="S110" i="37" a="1"/>
  <c r="K48" i="37" a="1"/>
  <c r="K91" i="37" a="1"/>
  <c r="K98" i="37" a="1"/>
  <c r="S27" i="37" a="1"/>
  <c r="K75" i="37" a="1"/>
  <c r="U100" i="37" a="1"/>
  <c r="G25" i="37" a="1"/>
  <c r="C64" i="37" a="1"/>
  <c r="K56" i="37" a="1"/>
  <c r="C22" i="37" a="1"/>
  <c r="U103" i="37" a="1"/>
  <c r="G16" i="35" a="1"/>
  <c r="K14" i="35" a="1"/>
  <c r="U70" i="37" a="1"/>
  <c r="E55" i="37" a="1"/>
  <c r="M55" i="37" a="1"/>
  <c r="W41" i="37" a="1"/>
  <c r="E83" i="37" a="1"/>
  <c r="I38" i="37" a="1"/>
  <c r="C56" i="37" a="1"/>
  <c r="K13" i="35" a="1"/>
  <c r="W97" i="37" a="1"/>
  <c r="S104" i="37" a="1"/>
  <c r="G42" i="37" a="1"/>
  <c r="E70" i="37" a="1"/>
  <c r="G36" i="37" a="1"/>
  <c r="G47" i="37" a="1"/>
  <c r="E65" i="37" a="1"/>
  <c r="E48" i="37" a="1"/>
  <c r="W55" i="37" a="1"/>
  <c r="C47" i="37" a="1"/>
  <c r="W77" i="37" a="1"/>
  <c r="O64" i="37" a="1"/>
  <c r="Y37" i="37" a="1"/>
  <c r="M65" i="37" a="1"/>
  <c r="U25" i="37" a="1"/>
  <c r="K70" i="37" a="1"/>
  <c r="S77" i="37" a="1"/>
  <c r="W65" i="37" a="1"/>
  <c r="Y83" i="37" a="1"/>
  <c r="C14" i="37" a="1"/>
  <c r="S72" i="37" a="1"/>
  <c r="O22" i="37" a="1"/>
  <c r="O27" i="37" a="1"/>
  <c r="C76" i="37" a="1"/>
  <c r="C55" i="37" a="1"/>
  <c r="Q105" i="37" a="1"/>
  <c r="Q100" i="37" a="1"/>
  <c r="E106" i="37" a="1"/>
  <c r="E56" i="37" a="1"/>
  <c r="U104" i="37" a="1"/>
  <c r="W63" i="37" a="1"/>
  <c r="E19" i="37" a="1"/>
  <c r="M42" i="37" a="1"/>
  <c r="M14" i="37" a="1"/>
  <c r="G69" i="37" a="1"/>
  <c r="S49" i="37" a="1"/>
  <c r="M50" i="37" a="1"/>
  <c r="K92" i="37" a="1"/>
  <c r="G15" i="35" a="1"/>
  <c r="I91" i="37" a="1"/>
  <c r="Y77" i="37" a="1"/>
  <c r="E82" i="37" a="1"/>
  <c r="W54" i="37" a="1"/>
  <c r="W19" i="37" a="1"/>
  <c r="M106" i="37" a="1"/>
  <c r="M92" i="37" a="1"/>
  <c r="W99" i="37" a="1"/>
  <c r="Y66" i="37" a="1"/>
  <c r="U54" i="37" a="1"/>
  <c r="W71" i="37" a="1"/>
  <c r="O14" i="37" a="1"/>
  <c r="I98" i="37" a="1"/>
  <c r="Q71" i="37" a="1"/>
  <c r="C106" i="37" a="1"/>
  <c r="O38" i="37" a="1"/>
  <c r="O84" i="37" a="1"/>
  <c r="G44" i="37" a="1"/>
  <c r="K72" i="37" a="1"/>
  <c r="I110" i="37" a="1"/>
  <c r="U106" i="37" a="1"/>
  <c r="I111" i="37" a="1"/>
  <c r="G75" i="37" a="1"/>
  <c r="Q47" i="37" a="1"/>
  <c r="K53" i="37" a="1"/>
  <c r="S94" i="37" a="1"/>
  <c r="G98" i="37" a="1"/>
  <c r="K109" i="37" a="1"/>
  <c r="S103" i="37" a="1"/>
  <c r="S70" i="37" a="1"/>
  <c r="U14" i="37" a="1"/>
  <c r="S98" i="37" a="1"/>
  <c r="E41" i="37" a="1"/>
  <c r="E111" i="37" a="1"/>
  <c r="M28" i="37" a="1"/>
  <c r="W48" i="37" a="1"/>
  <c r="G71" i="37" a="1"/>
  <c r="Q110" i="37" a="1"/>
  <c r="Y100" i="37" a="1"/>
  <c r="K26" i="37" a="1"/>
  <c r="E104" i="37" a="1"/>
  <c r="O81" i="37" a="1"/>
  <c r="C14" i="35" a="1"/>
  <c r="M72" i="37" a="1"/>
  <c r="E63" i="37" a="1"/>
  <c r="S38" i="37" a="1"/>
  <c r="C21" i="37" a="1"/>
  <c r="W92" i="37" a="1"/>
  <c r="I75" i="37" a="1"/>
  <c r="G112" i="37" a="1"/>
  <c r="O15" i="35" a="1"/>
  <c r="G91" i="37" a="1"/>
  <c r="W36" i="37" a="1"/>
  <c r="I25" i="37" a="1"/>
  <c r="E44" i="37" a="1"/>
  <c r="M19" i="37" a="1"/>
  <c r="Y76" i="37" a="1"/>
  <c r="O50" i="37" a="1"/>
  <c r="Q16" i="35" a="1"/>
  <c r="W91" i="37" a="1"/>
  <c r="Y109" i="37" a="1"/>
  <c r="K69" i="37" a="1"/>
  <c r="U15" i="37" a="1"/>
  <c r="E25" i="37" a="1"/>
  <c r="W27" i="37" a="1"/>
  <c r="Y16" i="37" a="1"/>
  <c r="M99" i="37" a="1"/>
  <c r="C97" i="37" a="1"/>
  <c r="Q69" i="37" a="1"/>
  <c r="K81" i="37" a="1"/>
  <c r="Q19" i="37" a="1"/>
  <c r="M25" i="37" a="1"/>
  <c r="K28" i="37" a="1"/>
  <c r="W38" i="37" a="1"/>
  <c r="I65" i="37" a="1"/>
  <c r="G16" i="37" a="1"/>
  <c r="C83" i="37" a="1"/>
  <c r="K21" i="37" a="1"/>
  <c r="W110" i="37" a="1"/>
  <c r="Q64" i="37" a="1"/>
  <c r="O49" i="37" a="1"/>
  <c r="C26" i="37" a="1"/>
  <c r="W42" i="37" a="1"/>
  <c r="K25" i="37" a="1"/>
  <c r="U98" i="37" a="1"/>
  <c r="C110" i="37" a="1"/>
  <c r="Y75" i="37" a="1"/>
  <c r="Q48" i="37" a="1"/>
  <c r="S28" i="37" a="1"/>
  <c r="U93" i="37" a="1"/>
  <c r="Q37" i="37" a="1"/>
  <c r="O94" i="37" a="1"/>
  <c r="G13" i="35" a="1"/>
  <c r="I69" i="37" a="1"/>
  <c r="I14" i="37" a="1"/>
  <c r="C65" i="37" a="1"/>
  <c r="M94" i="37" a="1"/>
  <c r="U63" i="37" a="1"/>
  <c r="C77" i="37" a="1"/>
  <c r="U94" i="37" a="1"/>
  <c r="E49" i="37" a="1"/>
  <c r="O75" i="37" a="1"/>
  <c r="Q106" i="37" a="1"/>
  <c r="U109" i="37" a="1"/>
  <c r="Q84" i="37" a="1"/>
  <c r="Q54" i="37" a="1"/>
  <c r="W56" i="37" a="1"/>
  <c r="O44" i="37" a="1"/>
  <c r="E98" i="37" a="1"/>
  <c r="K41" i="37" a="1"/>
  <c r="I66" i="37" a="1"/>
  <c r="G110" i="37" a="1"/>
  <c r="S50" i="37" a="1"/>
  <c r="S97" i="37" a="1"/>
  <c r="M36" i="37" a="1"/>
  <c r="W49" i="37" a="1"/>
  <c r="G111" i="37" a="1"/>
  <c r="K38" i="37" a="1"/>
  <c r="C104" i="37" a="1"/>
  <c r="S19" i="37" a="1"/>
  <c r="E100" i="37" a="1"/>
  <c r="C41" i="37" a="1"/>
  <c r="S48" i="37" a="1"/>
  <c r="S109" i="37" a="1"/>
  <c r="I15" i="37" a="1"/>
  <c r="Y64" i="37" a="1"/>
  <c r="W25" i="37" a="1"/>
  <c r="K105" i="37" a="1"/>
  <c r="U43" i="37" a="1"/>
  <c r="I97" i="37" a="1"/>
  <c r="K111" i="37" a="1"/>
  <c r="O21" i="37" a="1"/>
  <c r="U55" i="37" a="1"/>
  <c r="O106" i="37" a="1"/>
  <c r="G84" i="37" a="1"/>
  <c r="M98" i="37" a="1"/>
  <c r="C81" i="37" a="1"/>
  <c r="C100" i="37" a="1"/>
  <c r="W43" i="37" a="1"/>
  <c r="M16" i="37" a="1"/>
  <c r="M48" i="37" a="1"/>
  <c r="O111" i="37" a="1"/>
  <c r="G54" i="37" a="1"/>
  <c r="C82" i="37" a="1"/>
  <c r="M35" i="37" a="1"/>
  <c r="C48" i="37" a="1"/>
  <c r="Y65" i="37" a="1"/>
  <c r="G50" i="37" a="1"/>
  <c r="W20" i="37" a="1"/>
  <c r="M26" i="37" a="1"/>
  <c r="Q65" i="37" a="1"/>
  <c r="S42" i="37" a="1"/>
  <c r="W94" i="37" a="1"/>
  <c r="U13" i="37" a="1"/>
  <c r="O25" i="37" a="1"/>
  <c r="I13" i="37" a="1"/>
  <c r="G97" i="37" a="1"/>
  <c r="Y71" i="37" a="1"/>
  <c r="W72" i="37" a="1"/>
  <c r="M54" i="37" a="1"/>
  <c r="I21" i="37" a="1"/>
  <c r="K76" i="37" a="1"/>
  <c r="O112" i="37" a="1"/>
  <c r="U42" i="37" a="1"/>
  <c r="G100" i="37" a="1"/>
  <c r="G26" i="37" a="1"/>
  <c r="O105" i="37" a="1"/>
  <c r="Q25" i="37" a="1"/>
  <c r="S35" i="37" a="1"/>
  <c r="M81" i="37" a="1"/>
  <c r="Q13" i="35" a="1"/>
  <c r="E28" i="37" a="1"/>
  <c r="S44" i="37" a="1"/>
  <c r="Y81" i="37" a="1"/>
  <c r="Y94" i="37" a="1"/>
  <c r="U28" i="37" a="1"/>
  <c r="K104" i="37" a="1"/>
  <c r="M93" i="37" a="1"/>
  <c r="S82" i="37" a="1"/>
  <c r="Q15" i="37" a="1"/>
  <c r="W109" i="37" a="1"/>
  <c r="W47" i="37" a="1"/>
  <c r="W103" i="37" a="1"/>
  <c r="E47" i="37" a="1"/>
  <c r="Q97" i="37" a="1"/>
  <c r="C20" i="37" a="1"/>
  <c r="O16" i="37" a="1"/>
  <c r="U19" i="37" a="1"/>
  <c r="W111" i="37" a="1"/>
  <c r="K35" i="37" a="1"/>
  <c r="Y111" i="37" a="1"/>
  <c r="S111" i="37" a="1"/>
  <c r="Y19" i="37" a="1"/>
  <c r="Q42" i="37" a="1"/>
  <c r="Q28" i="37" a="1"/>
  <c r="G48" i="37" a="1"/>
  <c r="C44" i="37" a="1"/>
  <c r="I103" i="37" a="1"/>
  <c r="S13" i="35" a="1"/>
  <c r="E43" i="37" a="1"/>
  <c r="K55" i="37" a="1"/>
  <c r="Q104" i="37" a="1"/>
  <c r="C25" i="37" a="1"/>
  <c r="O71" i="37" a="1"/>
  <c r="W106" i="37" a="1"/>
  <c r="U110" i="37" a="1"/>
  <c r="O76" i="37" a="1"/>
  <c r="I47" i="37" a="1"/>
  <c r="S76" i="37" a="1"/>
  <c r="I14" i="35" a="1"/>
  <c r="E78" i="37" a="1"/>
  <c r="G55" i="37" a="1"/>
  <c r="M111" i="37" a="1"/>
  <c r="Q66" i="37" a="1"/>
  <c r="O82" i="37" a="1"/>
  <c r="E15" i="37" a="1"/>
  <c r="O98" i="37" a="1"/>
  <c r="I63" i="37" a="1"/>
  <c r="I99" i="37" a="1"/>
  <c r="I54" i="37" a="1"/>
  <c r="Y53" i="37" a="1"/>
  <c r="U27" i="37" a="1"/>
  <c r="O41" i="37" a="1"/>
  <c r="C94" i="37" a="1"/>
  <c r="Q26" i="37" a="1"/>
  <c r="G13" i="37" a="1"/>
  <c r="U76" i="37" a="1"/>
  <c r="I44" i="37" a="1"/>
  <c r="G72" i="37" a="1"/>
  <c r="C63" i="37" a="1"/>
  <c r="G43" i="37" a="1"/>
  <c r="K19" i="37" a="1"/>
  <c r="K112" i="37" a="1"/>
  <c r="Y47" i="37" a="1"/>
  <c r="G70" i="37" a="1"/>
  <c r="K37" i="37" a="1"/>
  <c r="U78" i="37" a="1"/>
  <c r="C15" i="35" a="1"/>
  <c r="O35" i="37" a="1"/>
  <c r="M109" i="37" a="1"/>
  <c r="K110" i="37" a="1"/>
  <c r="C35" i="37" a="1"/>
  <c r="I36" i="37" a="1"/>
  <c r="Y43" i="37" a="1"/>
  <c r="U112" i="37" a="1"/>
  <c r="G78" i="37" a="1"/>
  <c r="K77" i="37" a="1"/>
  <c r="K20" i="37" a="1"/>
  <c r="K93" i="37" a="1"/>
  <c r="M20" i="37" a="1"/>
  <c r="M41" i="37" a="1"/>
  <c r="Q81" i="37" a="1"/>
  <c r="G56" i="37" a="1"/>
  <c r="Y49" i="37" a="1"/>
  <c r="Y82" i="37" a="1"/>
  <c r="M49" i="37" a="1"/>
  <c r="S21" i="37" a="1"/>
  <c r="S64" i="37" a="1"/>
  <c r="O13" i="35" a="1"/>
  <c r="U81" i="37" a="1"/>
  <c r="M27" i="37" a="1"/>
  <c r="I27" i="37" a="1"/>
  <c r="E110" i="37" a="1"/>
  <c r="O104" i="37" a="1"/>
  <c r="Y22" i="37" a="1"/>
  <c r="S63" i="37" a="1"/>
  <c r="C71" i="37" a="1"/>
  <c r="M77" i="37" a="1"/>
  <c r="O63" i="37" a="1"/>
  <c r="Q75" i="37" a="1"/>
  <c r="Q109" i="37" a="1"/>
  <c r="W37" i="37" a="1"/>
  <c r="E66" i="37" a="1"/>
  <c r="Y55" i="37" a="1"/>
  <c r="W21" i="37" a="1"/>
  <c r="M105" i="37" a="1"/>
  <c r="E50" i="37" a="1"/>
  <c r="S15" i="35" a="1"/>
  <c r="I93" i="37" a="1"/>
  <c r="M64" i="37" a="1"/>
  <c r="O28" i="37" a="1"/>
  <c r="O55" i="37" a="1"/>
  <c r="W66" i="37" a="1"/>
  <c r="S22" i="37" a="1"/>
  <c r="G27" i="37" a="1"/>
  <c r="S105" i="37" a="1"/>
  <c r="W78" i="37" a="1"/>
  <c r="G19" i="37" a="1"/>
  <c r="I72" i="37" a="1"/>
  <c r="E93" i="37" a="1"/>
  <c r="C49" i="37" a="1"/>
  <c r="K50" i="37" a="1"/>
  <c r="K84" i="37" a="1"/>
  <c r="C75" i="37" a="1"/>
  <c r="G81" i="37" a="1"/>
  <c r="O92" i="37" a="1"/>
  <c r="I16" i="37" a="1"/>
  <c r="U38" i="37" a="1"/>
  <c r="U75" i="37" a="1"/>
  <c r="G99" i="37" a="1"/>
  <c r="I64" i="37" a="1"/>
  <c r="O99" i="37" a="1"/>
  <c r="W105" i="37" a="1"/>
  <c r="E27" i="37" a="1"/>
  <c r="W28" i="37" a="1"/>
  <c r="I100" i="37" a="1"/>
  <c r="Q77" i="37" a="1"/>
  <c r="Y35" i="37" a="1"/>
  <c r="E14" i="35" a="1"/>
  <c r="U37" i="37" a="1"/>
  <c r="C69" i="37" a="1"/>
  <c r="Y69" i="37" a="1"/>
  <c r="I43" i="37" a="1"/>
  <c r="E26" i="37" a="1"/>
  <c r="O54" i="37" a="1"/>
  <c r="U44" i="37" a="1"/>
  <c r="G49" i="37" a="1"/>
  <c r="U84" i="37" a="1"/>
  <c r="Y103" i="37" a="1"/>
  <c r="G37" i="37" a="1"/>
  <c r="K15" i="37" a="1"/>
  <c r="S92" i="37" a="1"/>
  <c r="W22" i="37" a="1"/>
  <c r="Y36" i="37" a="1"/>
  <c r="I94" i="37" a="1"/>
  <c r="Q15" i="35" a="1"/>
  <c r="W104" i="37" a="1"/>
  <c r="C28" i="37" a="1"/>
  <c r="K47" i="37" a="1"/>
  <c r="G53" i="37" a="1"/>
  <c r="G94" i="37" a="1"/>
  <c r="W83" i="37" a="1"/>
  <c r="C38" i="37" a="1"/>
  <c r="G82" i="37" a="1"/>
  <c r="E38" i="37" a="1"/>
  <c r="Y78" i="37" a="1"/>
  <c r="S93" i="37" a="1"/>
  <c r="W76" i="37" a="1"/>
  <c r="G15" i="37" a="1"/>
  <c r="Y26" i="37" a="1"/>
  <c r="I50" i="37" a="1"/>
  <c r="E71" i="37" a="1"/>
  <c r="C36" i="37" a="1"/>
  <c r="K94" i="37" a="1"/>
  <c r="G38" i="37" a="1"/>
  <c r="M71" i="37" a="1"/>
  <c r="S55" i="37" a="1"/>
  <c r="I41" i="37" a="1"/>
  <c r="I53" i="37" a="1"/>
  <c r="C50" i="37" a="1"/>
  <c r="S65" i="37" a="1"/>
  <c r="Y99" i="37" a="1"/>
  <c r="C99" i="37" a="1"/>
  <c r="E84" i="37" a="1"/>
  <c r="Q70" i="37" a="1"/>
  <c r="M82" i="37" a="1"/>
  <c r="E14" i="37" a="1"/>
  <c r="M66" i="37" a="1"/>
  <c r="I19" i="37" a="1"/>
  <c r="I42" i="37" a="1"/>
  <c r="C91" i="37" a="1"/>
  <c r="Y93" i="37" a="1"/>
  <c r="U16" i="37" a="1"/>
  <c r="G92" i="37" a="1"/>
  <c r="Q21" i="37" a="1"/>
  <c r="U50" i="37" a="1"/>
  <c r="W75" i="37" a="1"/>
  <c r="W100" i="37" a="1"/>
  <c r="K99" i="37" a="1"/>
  <c r="Q14" i="37" a="1"/>
  <c r="S56" i="37" a="1"/>
  <c r="U36" i="37" a="1"/>
  <c r="W81" i="37" a="1"/>
  <c r="U92" i="37" a="1"/>
  <c r="E21" i="37" a="1"/>
  <c r="C84" i="37" a="1"/>
  <c r="M70" i="37" a="1"/>
  <c r="E37" i="37" a="1"/>
  <c r="Q103" i="37" a="1"/>
  <c r="C16" i="35" a="1"/>
  <c r="Q56" i="37" a="1"/>
  <c r="E103" i="37" a="1"/>
  <c r="U20" i="37" a="1"/>
  <c r="I105" i="37" a="1"/>
  <c r="W112" i="37" a="1"/>
  <c r="U48" i="37" a="1"/>
  <c r="O78" i="37" a="1"/>
  <c r="M21" i="37" a="1"/>
  <c r="Q20" i="37" a="1"/>
  <c r="Y15" i="37" a="1"/>
  <c r="I84" i="37" a="1"/>
  <c r="K22" i="37" a="1"/>
  <c r="U71" i="37" a="1"/>
  <c r="U97" i="37" a="1"/>
  <c r="M15" i="35" a="1"/>
  <c r="E92" i="37" a="1"/>
  <c r="K43" i="37" a="1"/>
  <c r="O100" i="37" a="1"/>
  <c r="K42" i="37" a="1"/>
  <c r="Y44" i="37" a="1"/>
  <c r="S71" i="37" a="1"/>
  <c r="E99" i="37" a="1"/>
  <c r="I112" i="37" a="1"/>
  <c r="S37" i="37" a="1"/>
  <c r="O19" i="37" a="1"/>
  <c r="Y25" i="37" a="1"/>
  <c r="U99" i="37" a="1"/>
  <c r="I26" i="37" a="1"/>
  <c r="S16" i="35" a="1"/>
  <c r="G14" i="35" a="1"/>
  <c r="K66" i="37" a="1"/>
  <c r="M56" i="37" a="1"/>
  <c r="U82" i="37" a="1"/>
  <c r="W15" i="37" a="1"/>
  <c r="W69" i="37" a="1"/>
  <c r="S14" i="35" a="1"/>
  <c r="K49" i="37" a="1"/>
  <c r="O42" i="37" a="1"/>
  <c r="S53" i="37" a="1"/>
  <c r="I37" i="37" a="1"/>
  <c r="E53" i="37" a="1"/>
  <c r="C78" i="37" a="1"/>
  <c r="O109" i="37" a="1"/>
  <c r="Q35" i="37" a="1"/>
  <c r="U105" i="37" a="1"/>
  <c r="S69" i="37" a="1"/>
  <c r="O66" i="37" a="1"/>
  <c r="K44" i="37" a="1"/>
  <c r="E20" i="37" a="1"/>
  <c r="Y91" i="37" a="1"/>
  <c r="U72" i="37" a="1"/>
  <c r="K83" i="37" a="1"/>
  <c r="K27" i="37" a="1"/>
  <c r="S41" i="37" a="1"/>
  <c r="E69" i="37" a="1"/>
  <c r="U21" i="37" a="1"/>
  <c r="M83" i="37" a="1"/>
  <c r="I71" i="37" a="1"/>
  <c r="E76" i="37" a="1"/>
  <c r="M110" i="37" a="1"/>
  <c r="O48" i="37" a="1"/>
  <c r="Y42" i="37" a="1"/>
  <c r="Q112" i="37" a="1"/>
  <c r="O65" i="37" a="1"/>
  <c r="U66" i="37" a="1"/>
  <c r="E112" i="37" a="1"/>
  <c r="M13" i="35" a="1"/>
  <c r="Y105" i="37" a="1"/>
  <c r="G22" i="37" a="1"/>
  <c r="K106" i="37" a="1"/>
  <c r="O70" i="37" a="1"/>
  <c r="S81" i="37" a="1"/>
  <c r="Q14" i="35" a="1"/>
  <c r="O43" i="37" a="1"/>
  <c r="U77" i="37" a="1"/>
  <c r="Y70" i="37" a="1"/>
  <c r="I49" i="37" a="1"/>
  <c r="O77" i="37" a="1"/>
  <c r="U91" i="37" a="1"/>
  <c r="W13" i="37" a="1"/>
  <c r="G20" i="37" a="1"/>
  <c r="Q13" i="37" a="1"/>
  <c r="Y20" i="37" a="1"/>
  <c r="Q55" i="37" a="1"/>
  <c r="G66" i="37" a="1"/>
  <c r="U83" i="37" a="1"/>
  <c r="M22" i="37" a="1"/>
  <c r="K82" i="37" a="1"/>
  <c r="G41" i="37" a="1"/>
  <c r="Y56" i="37" a="1"/>
  <c r="W35" i="37" a="1"/>
  <c r="Q78" i="37" a="1"/>
  <c r="Q53" i="37" a="1"/>
  <c r="M47" i="37" a="1"/>
  <c r="O91" i="37" a="1"/>
  <c r="Y84" i="37" a="1"/>
  <c r="W70" i="37" a="1"/>
  <c r="S15" i="37" a="1"/>
  <c r="C27" i="37" a="1"/>
  <c r="U65" i="37" a="1"/>
  <c r="O37" i="37" a="1"/>
  <c r="E15" i="35" a="1"/>
  <c r="S20" i="37" a="1"/>
  <c r="I76" i="37" a="1"/>
  <c r="K14" i="37" a="1"/>
  <c r="G93" i="37" a="1"/>
  <c r="Q98" i="37" a="1"/>
  <c r="E97" i="37" a="1"/>
  <c r="I92" i="37" a="1"/>
  <c r="U26" i="37" a="1"/>
  <c r="S91" i="37" a="1"/>
  <c r="C43" i="37" a="1"/>
  <c r="Y104" i="37" a="1"/>
  <c r="M38" i="37" a="1"/>
  <c r="Q44" i="37" a="1"/>
  <c r="K64" i="37" a="1"/>
  <c r="E72" i="37" a="1"/>
  <c r="Q63" i="37" a="1"/>
  <c r="M112" i="37" a="1"/>
  <c r="K16" i="35" a="1"/>
  <c r="C37" i="37" a="1"/>
  <c r="O47" i="37" a="1"/>
  <c r="G83" i="37" a="1"/>
  <c r="O69" i="37" a="1"/>
  <c r="M53" i="37" a="1"/>
  <c r="C54" i="37" a="1"/>
  <c r="E35" i="37" a="1"/>
  <c r="Y50" i="37" a="1"/>
  <c r="M15" i="37" a="1"/>
  <c r="S99" i="37" a="1"/>
  <c r="I13" i="35" a="1"/>
  <c r="S112" i="37" a="1"/>
  <c r="Y27" i="37" a="1"/>
  <c r="Q41" i="37" a="1"/>
  <c r="Y41" i="37" a="1"/>
  <c r="I56" i="37" a="1"/>
  <c r="C109" i="37" a="1"/>
  <c r="M97" i="37" a="1"/>
  <c r="Y98" i="37" a="1"/>
  <c r="C42" i="37" a="1"/>
  <c r="Q76" i="37" a="1"/>
  <c r="I35" i="37" a="1"/>
  <c r="U49" i="37" a="1"/>
  <c r="Q94" i="37" a="1"/>
  <c r="W82" i="37" a="1"/>
  <c r="Q93" i="37" a="1"/>
  <c r="O26" i="37" a="1"/>
  <c r="C19" i="37" a="1"/>
  <c r="S54" i="37" a="1"/>
  <c r="K63" i="37" a="1"/>
  <c r="W50" i="37" a="1"/>
  <c r="Q83" i="37" a="1"/>
  <c r="C66" i="37" a="1"/>
  <c r="O103" i="37" a="1"/>
  <c r="I22" i="37" a="1"/>
  <c r="E13" i="35" a="1"/>
  <c r="Q27" i="37" a="1"/>
  <c r="E81" i="37" a="1"/>
  <c r="I70" i="37" a="1"/>
  <c r="U35" i="37" a="1"/>
  <c r="Y54" i="37" a="1"/>
  <c r="I28" i="37" a="1"/>
  <c r="C112" i="37" a="1"/>
  <c r="C103" i="37" a="1"/>
  <c r="M63" i="37" a="1"/>
  <c r="M43" i="37" a="1"/>
  <c r="Y112" i="37" a="1"/>
  <c r="O16" i="35" a="1"/>
  <c r="U69" i="37" a="1"/>
  <c r="Y14" i="37" a="1"/>
  <c r="E94" i="37" a="1"/>
  <c r="Y48" i="37" a="1"/>
  <c r="Q111" i="37" a="1"/>
  <c r="Q72" i="37" a="1"/>
  <c r="S14" i="37" a="1"/>
  <c r="U41" i="37" a="1"/>
  <c r="C72" i="37" a="1"/>
  <c r="K16" i="37" a="1"/>
  <c r="M37" i="37" a="1"/>
  <c r="G35" i="37" a="1"/>
  <c r="K103" i="37" a="1"/>
  <c r="S84" i="37" a="1"/>
  <c r="I20" i="37" a="1"/>
  <c r="Q22" i="37" a="1"/>
  <c r="G65" i="37" a="1"/>
  <c r="U56" i="37" a="1"/>
  <c r="M78" i="37" a="1"/>
  <c r="E105" i="37" a="1"/>
  <c r="Q82" i="37" a="1"/>
  <c r="I104" i="37" a="1"/>
  <c r="M100" i="37" a="1"/>
  <c r="I109" i="37" a="1"/>
  <c r="G105" i="37" a="1"/>
  <c r="C111" i="37" a="1"/>
  <c r="Q16" i="37" a="1"/>
  <c r="E36" i="37" a="1"/>
  <c r="S78" i="37" a="1"/>
  <c r="O72" i="37" a="1"/>
  <c r="M44" i="37" a="1"/>
  <c r="E109" i="37" a="1"/>
  <c r="K100" i="37" a="1"/>
  <c r="E22" i="37" a="1"/>
  <c r="K13" i="37" a="1"/>
  <c r="K97" i="37" a="1"/>
  <c r="K54" i="37" a="1"/>
  <c r="I106" i="37" a="1"/>
  <c r="C70" i="37" a="1"/>
  <c r="M103" i="37" a="1"/>
  <c r="G76" i="37" a="1"/>
  <c r="O20" i="37" a="1"/>
  <c r="Y28" i="37" a="1"/>
  <c r="U22" i="37" a="1"/>
  <c r="M76" i="37" a="1"/>
  <c r="I15" i="35" a="1"/>
  <c r="Y92" i="37" a="1"/>
  <c r="G64" i="37" a="1"/>
  <c r="G109" i="37" a="1"/>
  <c r="S43" i="37" a="1"/>
  <c r="S75" i="37" a="1"/>
  <c r="I81" i="37" a="1"/>
  <c r="Q36" i="37" a="1"/>
  <c r="K65" i="37" a="1"/>
  <c r="W84" i="37" a="1"/>
  <c r="U111" i="37" a="1"/>
  <c r="U47" i="37" a="1"/>
  <c r="S83" i="37" a="1"/>
  <c r="C15" i="37" a="1"/>
  <c r="M91" i="37" a="1"/>
  <c r="O13" i="37" a="1"/>
  <c r="Y21" i="37" a="1"/>
  <c r="Y72" i="37" a="1"/>
  <c r="Y110" i="37" a="1"/>
  <c r="C105" i="37" a="1"/>
  <c r="K71" i="37" a="1"/>
  <c r="G103" i="37" a="1"/>
  <c r="S26" i="37" a="1"/>
  <c r="Q43" i="37" a="1"/>
  <c r="O93" i="37" a="1"/>
  <c r="S106" i="37" a="1"/>
  <c r="Q99" i="37" a="1"/>
  <c r="O110" i="37" a="1"/>
  <c r="G104" i="37" a="1"/>
  <c r="E42" i="37" a="1"/>
  <c r="M104" i="37" a="1"/>
  <c r="S66" i="37" a="1"/>
  <c r="W16" i="37" a="1"/>
  <c r="C98" i="37" a="1"/>
  <c r="Y63" i="37" a="1"/>
  <c r="G77" i="37" a="1"/>
  <c r="S13" i="37" a="1"/>
  <c r="O56" i="37" a="1"/>
  <c r="Q91" i="37" a="1"/>
  <c r="S36" i="37" a="1"/>
  <c r="Y97" i="37" a="1"/>
  <c r="W64" i="37" a="1"/>
  <c r="I83" i="37" a="1"/>
  <c r="G14" i="37" a="1"/>
  <c r="G28" i="37" a="1"/>
  <c r="W93" i="37" a="1"/>
  <c r="Q92" i="37" a="1"/>
  <c r="BC11" i="6"/>
  <c r="AI51" i="6"/>
  <c r="AK51" i="6" s="1"/>
  <c r="AI15" i="6"/>
  <c r="AI69" i="6"/>
  <c r="AK69" i="6" s="1"/>
  <c r="AI32" i="6"/>
  <c r="AK32" i="6" s="1"/>
  <c r="AI26" i="6"/>
  <c r="AK26" i="6" s="1"/>
  <c r="AI13" i="6"/>
  <c r="AK13" i="6" s="1"/>
  <c r="BD13" i="6" s="1"/>
  <c r="AI34" i="6"/>
  <c r="AK34" i="6" s="1"/>
  <c r="AI42" i="6"/>
  <c r="AK42" i="6" s="1"/>
  <c r="AI63" i="6"/>
  <c r="AK63" i="6" s="1"/>
  <c r="AI60" i="6"/>
  <c r="AK60" i="6" s="1"/>
  <c r="AI38" i="6"/>
  <c r="AK38" i="6" s="1"/>
  <c r="AI49" i="6"/>
  <c r="AK49" i="6" s="1"/>
  <c r="AI62" i="6"/>
  <c r="AK62" i="6" s="1"/>
  <c r="AI43" i="6"/>
  <c r="AK43" i="6" s="1"/>
  <c r="AI67" i="6"/>
  <c r="AK67" i="6" s="1"/>
  <c r="AI45" i="6"/>
  <c r="AK45" i="6" s="1"/>
  <c r="AI68" i="6"/>
  <c r="AK68" i="6" s="1"/>
  <c r="AI30" i="6"/>
  <c r="AK30" i="6" s="1"/>
  <c r="AI37" i="6"/>
  <c r="AK37" i="6" s="1"/>
  <c r="AI66" i="6"/>
  <c r="AK66" i="6" s="1"/>
  <c r="AI70" i="6"/>
  <c r="AK70" i="6" s="1"/>
  <c r="AI21" i="6"/>
  <c r="AK21" i="6" s="1"/>
  <c r="AI33" i="6"/>
  <c r="AK33" i="6" s="1"/>
  <c r="AI44" i="6"/>
  <c r="AK44" i="6" s="1"/>
  <c r="AI39" i="6"/>
  <c r="AK39" i="6" s="1"/>
  <c r="AI16" i="6"/>
  <c r="AK16" i="6" s="1"/>
  <c r="AI47" i="6"/>
  <c r="AK47" i="6" s="1"/>
  <c r="AI52" i="6"/>
  <c r="AK52" i="6" s="1"/>
  <c r="AI23" i="6"/>
  <c r="AK23" i="6" s="1"/>
  <c r="AI59" i="6"/>
  <c r="AK59" i="6" s="1"/>
  <c r="AI17" i="6"/>
  <c r="AK17" i="6" s="1"/>
  <c r="AI31" i="6"/>
  <c r="AK31" i="6" s="1"/>
  <c r="AI35" i="6"/>
  <c r="AK35" i="6" s="1"/>
  <c r="AI12" i="6"/>
  <c r="AK12" i="6" s="1"/>
  <c r="BD12" i="6" s="1"/>
  <c r="AI50" i="6"/>
  <c r="AK50" i="6" s="1"/>
  <c r="AI54" i="6"/>
  <c r="AK54" i="6" s="1"/>
  <c r="AI55" i="6"/>
  <c r="AK55" i="6" s="1"/>
  <c r="AI19" i="6"/>
  <c r="AK19" i="6" s="1"/>
  <c r="AI57" i="6"/>
  <c r="AK57" i="6" s="1"/>
  <c r="AI36" i="6"/>
  <c r="AK36" i="6" s="1"/>
  <c r="AI64" i="6"/>
  <c r="AK64" i="6" s="1"/>
  <c r="AI41" i="6"/>
  <c r="AK41" i="6" s="1"/>
  <c r="AI61" i="6"/>
  <c r="AK61" i="6" s="1"/>
  <c r="AI65" i="6"/>
  <c r="AK65" i="6" s="1"/>
  <c r="AI24" i="6"/>
  <c r="AK24" i="6" s="1"/>
  <c r="AI22" i="6"/>
  <c r="AK22" i="6" s="1"/>
  <c r="AI27" i="6"/>
  <c r="AK27" i="6" s="1"/>
  <c r="AI56" i="6"/>
  <c r="AK56" i="6" s="1"/>
  <c r="AI48" i="6"/>
  <c r="AK48" i="6" s="1"/>
  <c r="AI18" i="6"/>
  <c r="AK18" i="6" s="1"/>
  <c r="AI20" i="6"/>
  <c r="AK20" i="6" s="1"/>
  <c r="AI58" i="6"/>
  <c r="AK58" i="6" s="1"/>
  <c r="AI14" i="6"/>
  <c r="AK14" i="6" s="1"/>
  <c r="BD14" i="6" s="1"/>
  <c r="AI28" i="6"/>
  <c r="AK28" i="6" s="1"/>
  <c r="AI40" i="6"/>
  <c r="AK40" i="6" s="1"/>
  <c r="AI29" i="6"/>
  <c r="AK29" i="6" s="1"/>
  <c r="AI46" i="6"/>
  <c r="AK46" i="6" s="1"/>
  <c r="AI53" i="6"/>
  <c r="AK53" i="6" s="1"/>
  <c r="AI25" i="6"/>
  <c r="AK25" i="6" s="1"/>
  <c r="AK15" i="6" l="1"/>
  <c r="BD15" i="6" s="1"/>
  <c r="BC13" i="6"/>
  <c r="BC47" i="6"/>
  <c r="BD47" i="6"/>
  <c r="BC57" i="6"/>
  <c r="BD57" i="6"/>
  <c r="BC67" i="6"/>
  <c r="BD67" i="6"/>
  <c r="BC34" i="6"/>
  <c r="BD34" i="6"/>
  <c r="BC28" i="6"/>
  <c r="BD28" i="6"/>
  <c r="BC20" i="6"/>
  <c r="BD20" i="6"/>
  <c r="BC40" i="6"/>
  <c r="BD40" i="6"/>
  <c r="BC17" i="6"/>
  <c r="BD17" i="6"/>
  <c r="BC14" i="6"/>
  <c r="BC24" i="6"/>
  <c r="BD24" i="6"/>
  <c r="BC55" i="6"/>
  <c r="BD55" i="6"/>
  <c r="BC23" i="6"/>
  <c r="BD23" i="6"/>
  <c r="BC70" i="6"/>
  <c r="BD70" i="6"/>
  <c r="BC62" i="6"/>
  <c r="BD62" i="6"/>
  <c r="BC26" i="6"/>
  <c r="BD26" i="6"/>
  <c r="BC61" i="6"/>
  <c r="BD61" i="6"/>
  <c r="BC27" i="6"/>
  <c r="BD27" i="6"/>
  <c r="BC33" i="6"/>
  <c r="BD33" i="6"/>
  <c r="BC22" i="6"/>
  <c r="BD22" i="6"/>
  <c r="BC19" i="6"/>
  <c r="BD19" i="6"/>
  <c r="BC59" i="6"/>
  <c r="BD59" i="6"/>
  <c r="BC21" i="6"/>
  <c r="BD21" i="6"/>
  <c r="BC43" i="6"/>
  <c r="BD43" i="6"/>
  <c r="BC58" i="6"/>
  <c r="BD58" i="6"/>
  <c r="BC65" i="6"/>
  <c r="BD65" i="6"/>
  <c r="BC54" i="6"/>
  <c r="BD54" i="6"/>
  <c r="BC52" i="6"/>
  <c r="BD52" i="6"/>
  <c r="BC66" i="6"/>
  <c r="BD66" i="6"/>
  <c r="BC49" i="6"/>
  <c r="BD49" i="6"/>
  <c r="BC32" i="6"/>
  <c r="BD32" i="6"/>
  <c r="BC50" i="6"/>
  <c r="BD50" i="6"/>
  <c r="BC38" i="6"/>
  <c r="BD38" i="6"/>
  <c r="BC69" i="6"/>
  <c r="BD69" i="6"/>
  <c r="BC53" i="6"/>
  <c r="BD53" i="6"/>
  <c r="BC18" i="6"/>
  <c r="BD18" i="6"/>
  <c r="BC41" i="6"/>
  <c r="BD41" i="6"/>
  <c r="BC16" i="6"/>
  <c r="BD16" i="6"/>
  <c r="BC12" i="6"/>
  <c r="BC30" i="6"/>
  <c r="BD30" i="6"/>
  <c r="BC60" i="6"/>
  <c r="BD60" i="6"/>
  <c r="BC46" i="6"/>
  <c r="BD46" i="6"/>
  <c r="BC48" i="6"/>
  <c r="BD48" i="6"/>
  <c r="BC64" i="6"/>
  <c r="BD64" i="6"/>
  <c r="BC35" i="6"/>
  <c r="BD35" i="6"/>
  <c r="BC39" i="6"/>
  <c r="BD39" i="6"/>
  <c r="BC68" i="6"/>
  <c r="BD68" i="6"/>
  <c r="BC63" i="6"/>
  <c r="BD63" i="6"/>
  <c r="BC51" i="6"/>
  <c r="BD51" i="6"/>
  <c r="BC25" i="6"/>
  <c r="BD25" i="6"/>
  <c r="BC37" i="6"/>
  <c r="BD37" i="6"/>
  <c r="BC29" i="6"/>
  <c r="BD29" i="6"/>
  <c r="BC56" i="6"/>
  <c r="BD56" i="6"/>
  <c r="BC36" i="6"/>
  <c r="BD36" i="6"/>
  <c r="BC31" i="6"/>
  <c r="BD31" i="6"/>
  <c r="BC44" i="6"/>
  <c r="BD44" i="6"/>
  <c r="BC45" i="6"/>
  <c r="BD45" i="6"/>
  <c r="BC42" i="6"/>
  <c r="BD42" i="6"/>
  <c r="BC15" i="6" l="1"/>
  <c r="BD9" i="6"/>
  <c r="BD4" i="6" s="1"/>
  <c r="BC9" i="6"/>
  <c r="BC4" i="6" s="1"/>
  <c r="BD5" i="6" l="1"/>
  <c r="BC5" i="6"/>
  <c r="C20" i="7" l="1"/>
  <c r="C21" i="7"/>
  <c r="G21" i="7" l="1"/>
  <c r="H21" i="7"/>
  <c r="G20" i="7"/>
  <c r="H20" i="7"/>
  <c r="B4" i="10"/>
  <c r="B10" i="10"/>
  <c r="B11" i="10"/>
  <c r="B12" i="10"/>
  <c r="B13" i="10"/>
  <c r="B14" i="10"/>
  <c r="B15" i="10"/>
  <c r="B6" i="10"/>
  <c r="B5" i="10"/>
  <c r="B3" i="10"/>
  <c r="B2" i="10"/>
  <c r="B1" i="10"/>
  <c r="G23" i="7" l="1"/>
  <c r="H23" i="7"/>
  <c r="B5" i="6"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<sst xmlns="http://schemas.openxmlformats.org/spreadsheetml/2006/main" count="3308" uniqueCount="388">
  <si>
    <t>ご要望</t>
    <rPh sb="1" eb="3">
      <t>ヨウボウ</t>
    </rPh>
    <phoneticPr fontId="1"/>
  </si>
  <si>
    <t>試験報告書の雛形</t>
    <rPh sb="0" eb="5">
      <t>シケンホウコクショ</t>
    </rPh>
    <rPh sb="6" eb="8">
      <t>ヒナガタ</t>
    </rPh>
    <phoneticPr fontId="1"/>
  </si>
  <si>
    <t>備考、注意点</t>
    <rPh sb="0" eb="2">
      <t>ビコウ</t>
    </rPh>
    <rPh sb="3" eb="6">
      <t>チュウイテン</t>
    </rPh>
    <phoneticPr fontId="1"/>
  </si>
  <si>
    <t>No.</t>
    <phoneticPr fontId="1"/>
  </si>
  <si>
    <t>試験品名称
（報告書に記載される名称です）</t>
    <rPh sb="0" eb="2">
      <t>シケン</t>
    </rPh>
    <rPh sb="2" eb="3">
      <t>ヒン</t>
    </rPh>
    <rPh sb="3" eb="5">
      <t>メイショウ</t>
    </rPh>
    <rPh sb="7" eb="10">
      <t>ホウコクショ</t>
    </rPh>
    <rPh sb="11" eb="13">
      <t>キサイ</t>
    </rPh>
    <rPh sb="16" eb="18">
      <t>メイショウ</t>
    </rPh>
    <phoneticPr fontId="1"/>
  </si>
  <si>
    <t>例</t>
    <rPh sb="0" eb="1">
      <t>レイ</t>
    </rPh>
    <phoneticPr fontId="1"/>
  </si>
  <si>
    <t>コード</t>
  </si>
  <si>
    <t>合計</t>
  </si>
  <si>
    <t>中小企業単価</t>
    <rPh sb="0" eb="4">
      <t>チュウショウキギョウ</t>
    </rPh>
    <rPh sb="4" eb="6">
      <t>タンカ</t>
    </rPh>
    <phoneticPr fontId="1"/>
  </si>
  <si>
    <t>一般企業単価</t>
    <rPh sb="0" eb="4">
      <t>イッパンキギョウ</t>
    </rPh>
    <rPh sb="4" eb="6">
      <t>タンカ</t>
    </rPh>
    <phoneticPr fontId="1"/>
  </si>
  <si>
    <t>中小企業小計</t>
    <rPh sb="0" eb="4">
      <t>チュウショウキギョウ</t>
    </rPh>
    <rPh sb="4" eb="6">
      <t>ショウケイ</t>
    </rPh>
    <phoneticPr fontId="1"/>
  </si>
  <si>
    <t>一般企業小計</t>
    <rPh sb="0" eb="4">
      <t>イッパンキギョウ</t>
    </rPh>
    <rPh sb="4" eb="6">
      <t>ショウケイ</t>
    </rPh>
    <phoneticPr fontId="1"/>
  </si>
  <si>
    <t>合計→</t>
    <rPh sb="0" eb="2">
      <t>ゴウケイ</t>
    </rPh>
    <phoneticPr fontId="1"/>
  </si>
  <si>
    <t>試験料金概算</t>
    <rPh sb="0" eb="2">
      <t>シケン</t>
    </rPh>
    <rPh sb="2" eb="4">
      <t>リョウキン</t>
    </rPh>
    <rPh sb="4" eb="6">
      <t>ガイサン</t>
    </rPh>
    <phoneticPr fontId="1"/>
  </si>
  <si>
    <t>御社名</t>
    <rPh sb="0" eb="3">
      <t>オンシャメイ</t>
    </rPh>
    <phoneticPr fontId="1"/>
  </si>
  <si>
    <t>メールアドレス</t>
  </si>
  <si>
    <t>メールアドレス</t>
    <phoneticPr fontId="1"/>
  </si>
  <si>
    <t>ご担当者名</t>
    <rPh sb="1" eb="4">
      <t>タントウシャ</t>
    </rPh>
    <rPh sb="4" eb="5">
      <t>メイ</t>
    </rPh>
    <phoneticPr fontId="1"/>
  </si>
  <si>
    <t>ご利用カード番号</t>
    <rPh sb="1" eb="3">
      <t>リヨウ</t>
    </rPh>
    <rPh sb="6" eb="8">
      <t>バンゴウ</t>
    </rPh>
    <phoneticPr fontId="1"/>
  </si>
  <si>
    <t>お支払い方法</t>
    <rPh sb="1" eb="3">
      <t>シハラ</t>
    </rPh>
    <rPh sb="4" eb="6">
      <t>ホウホウ</t>
    </rPh>
    <phoneticPr fontId="1"/>
  </si>
  <si>
    <t>試験目的</t>
    <rPh sb="0" eb="2">
      <t>シケン</t>
    </rPh>
    <rPh sb="2" eb="4">
      <t>モクテキ</t>
    </rPh>
    <phoneticPr fontId="1"/>
  </si>
  <si>
    <t>技術支援事業ご利用約款の内容をご理解いただいた上で、ご承諾いただけましたか？</t>
    <phoneticPr fontId="1"/>
  </si>
  <si>
    <t>お申込み後の試験項目の追加は、新規のお申込み扱いとなるため
納期が遅れることをご承諾いただけますか？</t>
    <phoneticPr fontId="1"/>
  </si>
  <si>
    <t>試験品が自社製品でない場合、
試験品名称は他社製品と特定できる名称をご利用いただけません。
上記をご理解いただいた上で、試験品名称をご記入いただいておりますか？</t>
    <phoneticPr fontId="1"/>
  </si>
  <si>
    <t>基本情報</t>
    <rPh sb="0" eb="4">
      <t>キホンジョウホウ</t>
    </rPh>
    <phoneticPr fontId="1"/>
  </si>
  <si>
    <t>ご回答欄</t>
    <rPh sb="1" eb="3">
      <t>カイトウ</t>
    </rPh>
    <rPh sb="3" eb="4">
      <t>ラン</t>
    </rPh>
    <phoneticPr fontId="1"/>
  </si>
  <si>
    <t>はい</t>
    <phoneticPr fontId="1"/>
  </si>
  <si>
    <t>いいえ</t>
    <phoneticPr fontId="1"/>
  </si>
  <si>
    <t>注意事項</t>
    <rPh sb="0" eb="4">
      <t>チュウイジコウ</t>
    </rPh>
    <phoneticPr fontId="1"/>
  </si>
  <si>
    <t>お客様→都産技研
お持ち込み方法</t>
    <rPh sb="1" eb="2">
      <t>キャク</t>
    </rPh>
    <rPh sb="2" eb="3">
      <t>サマ</t>
    </rPh>
    <rPh sb="4" eb="6">
      <t>トサン</t>
    </rPh>
    <rPh sb="6" eb="8">
      <t>ギケン</t>
    </rPh>
    <rPh sb="10" eb="11">
      <t>モ</t>
    </rPh>
    <rPh sb="12" eb="13">
      <t>コ</t>
    </rPh>
    <rPh sb="14" eb="16">
      <t>ホウホウ</t>
    </rPh>
    <phoneticPr fontId="1"/>
  </si>
  <si>
    <t>都産技研→お客様
返却方法</t>
    <rPh sb="0" eb="2">
      <t>トサン</t>
    </rPh>
    <rPh sb="2" eb="4">
      <t>ギケン</t>
    </rPh>
    <rPh sb="6" eb="8">
      <t>キャクサマ</t>
    </rPh>
    <rPh sb="9" eb="13">
      <t>ヘンキャクホウホウ</t>
    </rPh>
    <phoneticPr fontId="1"/>
  </si>
  <si>
    <t>備考など</t>
    <rPh sb="0" eb="2">
      <t>ビコウ</t>
    </rPh>
    <phoneticPr fontId="1"/>
  </si>
  <si>
    <t>2ページ</t>
    <phoneticPr fontId="1"/>
  </si>
  <si>
    <t>3ページ</t>
    <phoneticPr fontId="1"/>
  </si>
  <si>
    <t>品質管理</t>
    <phoneticPr fontId="1"/>
  </si>
  <si>
    <t>性能評価</t>
    <phoneticPr fontId="1"/>
  </si>
  <si>
    <t>製品開発</t>
    <phoneticPr fontId="1"/>
  </si>
  <si>
    <t>技術開発</t>
    <phoneticPr fontId="1"/>
  </si>
  <si>
    <t>事故関連</t>
    <phoneticPr fontId="1"/>
  </si>
  <si>
    <t>品質証明</t>
    <phoneticPr fontId="1"/>
  </si>
  <si>
    <t>選択してください</t>
    <rPh sb="0" eb="2">
      <t>センタク</t>
    </rPh>
    <phoneticPr fontId="1"/>
  </si>
  <si>
    <t>コンビニ払い</t>
    <phoneticPr fontId="1"/>
  </si>
  <si>
    <t>銀行振込</t>
    <phoneticPr fontId="1"/>
  </si>
  <si>
    <t>原則、郵送にてお願い致します。
郵送以外の方法をご希望の場合は、ご連絡ください。</t>
    <rPh sb="0" eb="2">
      <t>ゲンソク</t>
    </rPh>
    <rPh sb="3" eb="5">
      <t>ユウソウ</t>
    </rPh>
    <rPh sb="8" eb="9">
      <t>ネガ</t>
    </rPh>
    <rPh sb="10" eb="11">
      <t>イタ</t>
    </rPh>
    <rPh sb="16" eb="18">
      <t>ユウソウ</t>
    </rPh>
    <rPh sb="18" eb="20">
      <t>イガイ</t>
    </rPh>
    <rPh sb="21" eb="23">
      <t>ホウホウ</t>
    </rPh>
    <rPh sb="25" eb="27">
      <t>キボウ</t>
    </rPh>
    <rPh sb="28" eb="30">
      <t>バアイ</t>
    </rPh>
    <rPh sb="33" eb="35">
      <t>レンラク</t>
    </rPh>
    <phoneticPr fontId="1"/>
  </si>
  <si>
    <t>原則、着払い郵送※により返却させていただきます。
その他の方法をご希望の場合は、ご連絡ください。
※ゆうパックあるいはクロネコヤマトの伝票（宛先・発送元記入済み）を試験品に同梱ください。</t>
    <rPh sb="0" eb="2">
      <t>ゲンソク</t>
    </rPh>
    <rPh sb="3" eb="5">
      <t>チャクバラ</t>
    </rPh>
    <rPh sb="6" eb="8">
      <t>ユウソウ</t>
    </rPh>
    <rPh sb="12" eb="14">
      <t>ヘンキャク</t>
    </rPh>
    <rPh sb="27" eb="28">
      <t>タ</t>
    </rPh>
    <rPh sb="29" eb="31">
      <t>ホウホウ</t>
    </rPh>
    <rPh sb="33" eb="35">
      <t>キボウ</t>
    </rPh>
    <rPh sb="36" eb="38">
      <t>バアイ</t>
    </rPh>
    <rPh sb="41" eb="43">
      <t>レンラク</t>
    </rPh>
    <rPh sb="67" eb="69">
      <t>デンピョウ</t>
    </rPh>
    <rPh sb="70" eb="72">
      <t>アテサキ</t>
    </rPh>
    <rPh sb="73" eb="76">
      <t>ハッソウモト</t>
    </rPh>
    <rPh sb="76" eb="78">
      <t>キニュウ</t>
    </rPh>
    <rPh sb="78" eb="79">
      <t>ズ</t>
    </rPh>
    <rPh sb="82" eb="84">
      <t>シケン</t>
    </rPh>
    <rPh sb="84" eb="85">
      <t>ヒン</t>
    </rPh>
    <rPh sb="86" eb="88">
      <t>ドウコン</t>
    </rPh>
    <phoneticPr fontId="1"/>
  </si>
  <si>
    <t>010company</t>
  </si>
  <si>
    <t>020tantousha</t>
  </si>
  <si>
    <t>030mailaddress</t>
  </si>
  <si>
    <t>040cardnumber</t>
  </si>
  <si>
    <t>050shiharai</t>
  </si>
  <si>
    <t>060mokuteki</t>
  </si>
  <si>
    <t>070mochikomi</t>
  </si>
  <si>
    <t>080henkyaku</t>
  </si>
  <si>
    <t>090report_kisai</t>
  </si>
  <si>
    <t>100shoudaku_1</t>
  </si>
  <si>
    <t>110shoudaku_2</t>
  </si>
  <si>
    <t>120shoudaku_3</t>
  </si>
  <si>
    <t>130shoudaku_4</t>
  </si>
  <si>
    <t>140shoudaku_5</t>
  </si>
  <si>
    <t>150shoudaku_6</t>
  </si>
  <si>
    <t>999version</t>
  </si>
  <si>
    <t>haisou</t>
  </si>
  <si>
    <t>chakubarai</t>
  </si>
  <si>
    <t>matomeru</t>
  </si>
  <si>
    <t>クレジットカード(要ご来所、VISA、MasterCard、UCのみ)</t>
    <phoneticPr fontId="1"/>
  </si>
  <si>
    <t>DUT_all</t>
    <phoneticPr fontId="1"/>
  </si>
  <si>
    <t>ご承諾事項（「いいえ」を選択された場合は、試験をお受けすることができません。）</t>
    <rPh sb="1" eb="3">
      <t>ショウダク</t>
    </rPh>
    <rPh sb="3" eb="5">
      <t>ジコウ</t>
    </rPh>
    <rPh sb="12" eb="14">
      <t>センタク</t>
    </rPh>
    <rPh sb="17" eb="19">
      <t>バアイ</t>
    </rPh>
    <rPh sb="21" eb="23">
      <t>シケン</t>
    </rPh>
    <rPh sb="25" eb="26">
      <t>ウ</t>
    </rPh>
    <phoneticPr fontId="1"/>
  </si>
  <si>
    <t>最新版の試験受付票をダウンロードの上ご利用いただいていますか？
（お手数ですが、毎回HPからダウンロードください）</t>
    <rPh sb="34" eb="36">
      <t>テスウ</t>
    </rPh>
    <rPh sb="40" eb="42">
      <t>マイカイ</t>
    </rPh>
    <phoneticPr fontId="1"/>
  </si>
  <si>
    <t xml:space="preserve"> 依物光            号</t>
    <rPh sb="1" eb="2">
      <t>ヨ</t>
    </rPh>
    <rPh sb="2" eb="3">
      <t>モツ</t>
    </rPh>
    <rPh sb="3" eb="4">
      <t>ヒカリ</t>
    </rPh>
    <rPh sb="16" eb="17">
      <t>ゴウ</t>
    </rPh>
    <phoneticPr fontId="1"/>
  </si>
  <si>
    <t>ご記入後、shoumei@iri-tokyo.jpにご送付ください。</t>
    <phoneticPr fontId="1"/>
  </si>
  <si>
    <t>"ご記入前に"のシートをご参照いただき、ご希望の試験等をご記入ください。</t>
    <rPh sb="2" eb="4">
      <t>キニュウ</t>
    </rPh>
    <rPh sb="4" eb="5">
      <t>マエ</t>
    </rPh>
    <rPh sb="13" eb="15">
      <t>サンショウ</t>
    </rPh>
    <rPh sb="21" eb="23">
      <t>キボウ</t>
    </rPh>
    <rPh sb="24" eb="26">
      <t>シケン</t>
    </rPh>
    <rPh sb="26" eb="27">
      <t>トウ</t>
    </rPh>
    <rPh sb="29" eb="31">
      <t>キニュウ</t>
    </rPh>
    <phoneticPr fontId="1"/>
  </si>
  <si>
    <t>こちらをクリック</t>
    <phoneticPr fontId="1"/>
  </si>
  <si>
    <t>TM11C11</t>
    <phoneticPr fontId="1"/>
  </si>
  <si>
    <t>TM11C12</t>
    <phoneticPr fontId="1"/>
  </si>
  <si>
    <t>BRDF・BTDF測定</t>
    <phoneticPr fontId="1"/>
  </si>
  <si>
    <t>測定項目</t>
    <rPh sb="0" eb="4">
      <t>ソクテイコウモク</t>
    </rPh>
    <phoneticPr fontId="1"/>
  </si>
  <si>
    <t>試験品外寸</t>
    <rPh sb="0" eb="5">
      <t>シケンヒンガイスン</t>
    </rPh>
    <phoneticPr fontId="1"/>
  </si>
  <si>
    <t>測定可能範囲
寸法長辺（mm)</t>
  </si>
  <si>
    <t>測定可能範囲
寸法短辺（mm)</t>
  </si>
  <si>
    <t>試験品重量</t>
    <rPh sb="0" eb="3">
      <t>シケンヒン</t>
    </rPh>
    <rPh sb="3" eb="5">
      <t>ジュウリョウ</t>
    </rPh>
    <phoneticPr fontId="1"/>
  </si>
  <si>
    <t>判定結果(自動)</t>
    <rPh sb="0" eb="2">
      <t>ハンテイ</t>
    </rPh>
    <rPh sb="2" eb="4">
      <t>ケッカ</t>
    </rPh>
    <rPh sb="5" eb="7">
      <t>ジドウ</t>
    </rPh>
    <phoneticPr fontId="1"/>
  </si>
  <si>
    <t>測定可否判定</t>
    <rPh sb="0" eb="6">
      <t>ソクテイカヒハンテイ</t>
    </rPh>
    <phoneticPr fontId="1"/>
  </si>
  <si>
    <t>判定基準(自動)</t>
    <rPh sb="0" eb="4">
      <t>ハンテイキジュン</t>
    </rPh>
    <rPh sb="5" eb="7">
      <t>ジドウ</t>
    </rPh>
    <phoneticPr fontId="1"/>
  </si>
  <si>
    <t>200g未満</t>
  </si>
  <si>
    <t>方位角</t>
    <rPh sb="0" eb="3">
      <t>ホウイカク</t>
    </rPh>
    <phoneticPr fontId="1"/>
  </si>
  <si>
    <t>鉛直角</t>
    <rPh sb="0" eb="3">
      <t>エンチョクカク</t>
    </rPh>
    <phoneticPr fontId="1"/>
  </si>
  <si>
    <t>測定条件：入射角</t>
    <rPh sb="0" eb="4">
      <t>ソクテイジョウケン</t>
    </rPh>
    <rPh sb="5" eb="7">
      <t>ニュウシャ</t>
    </rPh>
    <rPh sb="7" eb="8">
      <t>ホウガク</t>
    </rPh>
    <phoneticPr fontId="1"/>
  </si>
  <si>
    <t>試験品厚さ(mm)</t>
    <phoneticPr fontId="1"/>
  </si>
  <si>
    <t>測定条件：受光角</t>
    <rPh sb="0" eb="4">
      <t>ソクテイジョウケン</t>
    </rPh>
    <rPh sb="5" eb="7">
      <t>ジュコウ</t>
    </rPh>
    <rPh sb="7" eb="8">
      <t>カク</t>
    </rPh>
    <phoneticPr fontId="1"/>
  </si>
  <si>
    <t>入射角</t>
    <rPh sb="0" eb="3">
      <t>ニュウシャカク</t>
    </rPh>
    <phoneticPr fontId="1"/>
  </si>
  <si>
    <t>受光角</t>
    <rPh sb="0" eb="3">
      <t>ジュコウカク</t>
    </rPh>
    <phoneticPr fontId="1"/>
  </si>
  <si>
    <t>鉛直角</t>
    <rPh sb="0" eb="2">
      <t>エンチョク</t>
    </rPh>
    <rPh sb="2" eb="3">
      <t>カク</t>
    </rPh>
    <phoneticPr fontId="1"/>
  </si>
  <si>
    <t>試験名</t>
    <phoneticPr fontId="1"/>
  </si>
  <si>
    <t>料金算出</t>
    <rPh sb="0" eb="4">
      <t>リョウキンサンシュツ</t>
    </rPh>
    <phoneticPr fontId="1"/>
  </si>
  <si>
    <t>【角度の説明図】</t>
    <rPh sb="1" eb="3">
      <t>カクド</t>
    </rPh>
    <rPh sb="4" eb="6">
      <t>セツメイ</t>
    </rPh>
    <rPh sb="6" eb="7">
      <t>ズ</t>
    </rPh>
    <phoneticPr fontId="1"/>
  </si>
  <si>
    <t>1測定当たりの時間(sec)</t>
    <rPh sb="1" eb="4">
      <t>ソクテイア</t>
    </rPh>
    <rPh sb="7" eb="9">
      <t>ジカン</t>
    </rPh>
    <phoneticPr fontId="1"/>
  </si>
  <si>
    <t>送付データ雛形</t>
    <rPh sb="0" eb="2">
      <t>ソウフ</t>
    </rPh>
    <rPh sb="5" eb="7">
      <t>ヒナガタ</t>
    </rPh>
    <phoneticPr fontId="1"/>
  </si>
  <si>
    <r>
      <rPr>
        <b/>
        <sz val="14"/>
        <color rgb="FFFF0000"/>
        <rFont val="ＭＳ Ｐゴシック"/>
        <family val="3"/>
        <charset val="128"/>
        <scheme val="minor"/>
      </rPr>
      <t>赤塗のセル</t>
    </r>
    <r>
      <rPr>
        <b/>
        <sz val="14"/>
        <color theme="1"/>
        <rFont val="ＭＳ Ｐゴシック"/>
        <family val="3"/>
        <charset val="128"/>
        <scheme val="minor"/>
      </rPr>
      <t>がある状態ではお申し込みできません。記入またはプルダウン選択をお願いします。</t>
    </r>
    <rPh sb="0" eb="1">
      <t>アカ</t>
    </rPh>
    <rPh sb="1" eb="2">
      <t>ヌリ</t>
    </rPh>
    <rPh sb="8" eb="10">
      <t>ジョウタイ</t>
    </rPh>
    <rPh sb="13" eb="14">
      <t>モウ</t>
    </rPh>
    <rPh sb="15" eb="16">
      <t>コ</t>
    </rPh>
    <rPh sb="23" eb="25">
      <t>キニュウ</t>
    </rPh>
    <rPh sb="33" eb="35">
      <t>センタク</t>
    </rPh>
    <rPh sb="37" eb="38">
      <t>ネガ</t>
    </rPh>
    <phoneticPr fontId="1"/>
  </si>
  <si>
    <t>鉛直角
角度間隔</t>
    <rPh sb="0" eb="2">
      <t>エンチョク</t>
    </rPh>
    <rPh sb="2" eb="3">
      <t>カク</t>
    </rPh>
    <rPh sb="4" eb="6">
      <t>カクド</t>
    </rPh>
    <rPh sb="6" eb="8">
      <t>カンカク</t>
    </rPh>
    <phoneticPr fontId="1"/>
  </si>
  <si>
    <t>鉛直角
終了角</t>
    <rPh sb="0" eb="2">
      <t>エンチョク</t>
    </rPh>
    <rPh sb="2" eb="3">
      <t>カク</t>
    </rPh>
    <rPh sb="4" eb="6">
      <t>シュウリョウ</t>
    </rPh>
    <rPh sb="6" eb="7">
      <t>カク</t>
    </rPh>
    <phoneticPr fontId="1"/>
  </si>
  <si>
    <t>鉛直角
開始角</t>
    <rPh sb="0" eb="3">
      <t>エンチョクカク</t>
    </rPh>
    <rPh sb="4" eb="6">
      <t>カイシ</t>
    </rPh>
    <rPh sb="6" eb="7">
      <t>カク</t>
    </rPh>
    <phoneticPr fontId="1"/>
  </si>
  <si>
    <t>方位角
開始角</t>
    <rPh sb="0" eb="2">
      <t>ホウイ</t>
    </rPh>
    <rPh sb="2" eb="3">
      <t>カク</t>
    </rPh>
    <rPh sb="4" eb="6">
      <t>カイシ</t>
    </rPh>
    <rPh sb="6" eb="7">
      <t>カク</t>
    </rPh>
    <phoneticPr fontId="1"/>
  </si>
  <si>
    <t>方位角
終了角</t>
    <rPh sb="0" eb="2">
      <t>ホウイ</t>
    </rPh>
    <rPh sb="2" eb="3">
      <t>カク</t>
    </rPh>
    <rPh sb="4" eb="6">
      <t>シュウリョウ</t>
    </rPh>
    <rPh sb="6" eb="7">
      <t>カク</t>
    </rPh>
    <phoneticPr fontId="1"/>
  </si>
  <si>
    <t>方位角
角度間隔</t>
    <rPh sb="0" eb="2">
      <t>ホウイ</t>
    </rPh>
    <rPh sb="2" eb="3">
      <t>カク</t>
    </rPh>
    <rPh sb="4" eb="6">
      <t>カクド</t>
    </rPh>
    <rPh sb="6" eb="8">
      <t>カンカク</t>
    </rPh>
    <phoneticPr fontId="1"/>
  </si>
  <si>
    <t>入射角</t>
    <rPh sb="0" eb="2">
      <t>ニュウシャ</t>
    </rPh>
    <rPh sb="2" eb="3">
      <t>カク</t>
    </rPh>
    <phoneticPr fontId="1"/>
  </si>
  <si>
    <t>受光角</t>
  </si>
  <si>
    <t>受光角</t>
    <rPh sb="0" eb="2">
      <t>ジュコウ</t>
    </rPh>
    <rPh sb="2" eb="3">
      <t>カク</t>
    </rPh>
    <phoneticPr fontId="1"/>
  </si>
  <si>
    <t>測定角度条件数</t>
    <rPh sb="0" eb="2">
      <t>ソクテイ</t>
    </rPh>
    <rPh sb="2" eb="4">
      <t>カクド</t>
    </rPh>
    <rPh sb="4" eb="6">
      <t>ジョウケン</t>
    </rPh>
    <rPh sb="6" eb="7">
      <t>スウ</t>
    </rPh>
    <phoneticPr fontId="1"/>
  </si>
  <si>
    <t>方位角</t>
    <rPh sb="0" eb="2">
      <t>ホウイ</t>
    </rPh>
    <rPh sb="2" eb="3">
      <t>カク</t>
    </rPh>
    <phoneticPr fontId="1"/>
  </si>
  <si>
    <t>実施する/
実施しない</t>
    <rPh sb="0" eb="2">
      <t>ジッシ</t>
    </rPh>
    <rPh sb="6" eb="8">
      <t>ジッシ</t>
    </rPh>
    <phoneticPr fontId="1"/>
  </si>
  <si>
    <t>行毎の
角度条件
総数</t>
    <rPh sb="0" eb="1">
      <t>ギョウ</t>
    </rPh>
    <rPh sb="1" eb="2">
      <t>ゴト</t>
    </rPh>
    <rPh sb="4" eb="6">
      <t>カクド</t>
    </rPh>
    <rPh sb="6" eb="8">
      <t>ジョウケン</t>
    </rPh>
    <rPh sb="9" eb="10">
      <t>ソウ</t>
    </rPh>
    <rPh sb="10" eb="11">
      <t>スウ</t>
    </rPh>
    <phoneticPr fontId="1"/>
  </si>
  <si>
    <t>試験品名
＋
試験項目</t>
    <rPh sb="0" eb="2">
      <t>シケン</t>
    </rPh>
    <rPh sb="2" eb="4">
      <t>ヒンメイ</t>
    </rPh>
    <rPh sb="7" eb="9">
      <t>シケン</t>
    </rPh>
    <rPh sb="9" eb="11">
      <t>コウモク</t>
    </rPh>
    <phoneticPr fontId="1"/>
  </si>
  <si>
    <t>測定項目
1: BRDF
2: BTDF</t>
    <rPh sb="0" eb="4">
      <t>ソクテイコウモク</t>
    </rPh>
    <phoneticPr fontId="1"/>
  </si>
  <si>
    <t>ABC-001</t>
    <phoneticPr fontId="1"/>
  </si>
  <si>
    <t>方位角
(自動)</t>
    <rPh sb="0" eb="2">
      <t>ホウイ</t>
    </rPh>
    <rPh sb="2" eb="3">
      <t>カク</t>
    </rPh>
    <rPh sb="5" eb="7">
      <t>ジドウ</t>
    </rPh>
    <phoneticPr fontId="1"/>
  </si>
  <si>
    <t>BRDF・BTDF（双方向反射率分布関数・双方向透過率分布関数）測定 [1時間につき]</t>
    <rPh sb="10" eb="16">
      <t>ソウホウコウハンシャリツ</t>
    </rPh>
    <rPh sb="16" eb="18">
      <t>ブンプ</t>
    </rPh>
    <rPh sb="18" eb="20">
      <t>カンスウ</t>
    </rPh>
    <rPh sb="21" eb="27">
      <t>ソウホウコウトウカリツ</t>
    </rPh>
    <rPh sb="27" eb="31">
      <t>ブンプカンスウ</t>
    </rPh>
    <rPh sb="32" eb="34">
      <t>ソクテイ</t>
    </rPh>
    <rPh sb="37" eb="39">
      <t>ジカン</t>
    </rPh>
    <phoneticPr fontId="1"/>
  </si>
  <si>
    <t>BRDF・BTDF（双方向反射率分布関数・双方向透過率分布関数）測定（同一試料の追加） [1時間につき]</t>
    <rPh sb="35" eb="37">
      <t>ドウイツ</t>
    </rPh>
    <rPh sb="37" eb="39">
      <t>シリョウ</t>
    </rPh>
    <rPh sb="40" eb="42">
      <t>ツイカ</t>
    </rPh>
    <rPh sb="46" eb="48">
      <t>ジカン</t>
    </rPh>
    <phoneticPr fontId="1"/>
  </si>
  <si>
    <t>試料名</t>
  </si>
  <si>
    <t>コメント</t>
  </si>
  <si>
    <t>所属及び氏名</t>
  </si>
  <si>
    <t>日付</t>
  </si>
  <si>
    <t>時刻</t>
  </si>
  <si>
    <t xml:space="preserve"> 入射角</t>
  </si>
  <si>
    <t>入射方位角</t>
  </si>
  <si>
    <t>受光方位角</t>
  </si>
  <si>
    <t xml:space="preserve"> 380nm </t>
  </si>
  <si>
    <t xml:space="preserve"> 385nm </t>
  </si>
  <si>
    <t xml:space="preserve"> 390nm </t>
  </si>
  <si>
    <t xml:space="preserve"> 395nm </t>
  </si>
  <si>
    <t xml:space="preserve"> 400nm </t>
  </si>
  <si>
    <t xml:space="preserve"> 405nm </t>
  </si>
  <si>
    <t xml:space="preserve"> 410nm </t>
  </si>
  <si>
    <t xml:space="preserve"> 415nm </t>
  </si>
  <si>
    <t xml:space="preserve"> 420nm </t>
  </si>
  <si>
    <t xml:space="preserve"> 425nm </t>
  </si>
  <si>
    <t xml:space="preserve"> 430nm </t>
  </si>
  <si>
    <t xml:space="preserve"> 435nm </t>
  </si>
  <si>
    <t xml:space="preserve"> 440nm </t>
  </si>
  <si>
    <t xml:space="preserve"> 445nm </t>
  </si>
  <si>
    <t xml:space="preserve"> 450nm </t>
  </si>
  <si>
    <t xml:space="preserve"> 455nm </t>
  </si>
  <si>
    <t xml:space="preserve"> 460nm </t>
  </si>
  <si>
    <t xml:space="preserve"> 465nm </t>
  </si>
  <si>
    <t xml:space="preserve"> 470nm </t>
  </si>
  <si>
    <t xml:space="preserve"> 475nm </t>
  </si>
  <si>
    <t xml:space="preserve"> 480nm </t>
  </si>
  <si>
    <t xml:space="preserve"> 485nm </t>
  </si>
  <si>
    <t xml:space="preserve"> 490nm </t>
  </si>
  <si>
    <t xml:space="preserve"> 495nm </t>
  </si>
  <si>
    <t xml:space="preserve"> 500nm </t>
  </si>
  <si>
    <t xml:space="preserve"> 505nm </t>
  </si>
  <si>
    <t xml:space="preserve"> 510nm </t>
  </si>
  <si>
    <t xml:space="preserve"> 515nm </t>
  </si>
  <si>
    <t xml:space="preserve"> 520nm </t>
  </si>
  <si>
    <t xml:space="preserve"> 525nm </t>
  </si>
  <si>
    <t xml:space="preserve"> 530nm </t>
  </si>
  <si>
    <t xml:space="preserve"> 535nm </t>
  </si>
  <si>
    <t xml:space="preserve"> 540nm </t>
  </si>
  <si>
    <t xml:space="preserve"> 545nm </t>
  </si>
  <si>
    <t xml:space="preserve"> 550nm </t>
  </si>
  <si>
    <t xml:space="preserve"> 555nm </t>
  </si>
  <si>
    <t xml:space="preserve"> 560nm </t>
  </si>
  <si>
    <t xml:space="preserve"> 565nm </t>
  </si>
  <si>
    <t xml:space="preserve"> 570nm </t>
  </si>
  <si>
    <t xml:space="preserve"> 575nm </t>
  </si>
  <si>
    <t xml:space="preserve"> 580nm </t>
  </si>
  <si>
    <t xml:space="preserve"> 585nm </t>
  </si>
  <si>
    <t xml:space="preserve"> 590nm </t>
  </si>
  <si>
    <t xml:space="preserve"> 595nm </t>
  </si>
  <si>
    <t xml:space="preserve"> 600nm </t>
  </si>
  <si>
    <t xml:space="preserve"> 605nm </t>
  </si>
  <si>
    <t xml:space="preserve"> 610nm </t>
  </si>
  <si>
    <t xml:space="preserve"> 615nm </t>
  </si>
  <si>
    <t xml:space="preserve"> 620nm </t>
  </si>
  <si>
    <t xml:space="preserve"> 625nm </t>
  </si>
  <si>
    <t xml:space="preserve"> 630nm </t>
  </si>
  <si>
    <t xml:space="preserve"> 635nm </t>
  </si>
  <si>
    <t xml:space="preserve"> 640nm </t>
  </si>
  <si>
    <t xml:space="preserve"> 645nm </t>
  </si>
  <si>
    <t xml:space="preserve"> 650nm </t>
  </si>
  <si>
    <t xml:space="preserve"> 655nm </t>
  </si>
  <si>
    <t xml:space="preserve"> 660nm </t>
  </si>
  <si>
    <t xml:space="preserve"> 665nm </t>
  </si>
  <si>
    <t xml:space="preserve"> 670nm </t>
  </si>
  <si>
    <t xml:space="preserve"> 675nm </t>
  </si>
  <si>
    <t xml:space="preserve"> 680nm </t>
  </si>
  <si>
    <t xml:space="preserve"> 685nm </t>
  </si>
  <si>
    <t xml:space="preserve"> 690nm </t>
  </si>
  <si>
    <t xml:space="preserve"> 695nm </t>
  </si>
  <si>
    <t xml:space="preserve"> 700nm </t>
  </si>
  <si>
    <t xml:space="preserve"> 705nm </t>
  </si>
  <si>
    <t xml:space="preserve"> 710nm </t>
  </si>
  <si>
    <t xml:space="preserve"> 715nm </t>
  </si>
  <si>
    <t xml:space="preserve"> 720nm </t>
  </si>
  <si>
    <t xml:space="preserve"> 725nm </t>
  </si>
  <si>
    <t xml:space="preserve"> 730nm </t>
  </si>
  <si>
    <t xml:space="preserve"> 735nm </t>
  </si>
  <si>
    <t xml:space="preserve"> 740nm </t>
  </si>
  <si>
    <t xml:space="preserve"> 745nm </t>
  </si>
  <si>
    <t xml:space="preserve"> 750nm </t>
  </si>
  <si>
    <t xml:space="preserve"> 755nm </t>
  </si>
  <si>
    <t xml:space="preserve"> 760nm </t>
  </si>
  <si>
    <t xml:space="preserve"> 765nm </t>
  </si>
  <si>
    <t xml:space="preserve"> 770nm </t>
  </si>
  <si>
    <t xml:space="preserve"> 775nm </t>
  </si>
  <si>
    <t xml:space="preserve"> 780nm </t>
  </si>
  <si>
    <t xml:space="preserve">  露光時間 </t>
  </si>
  <si>
    <t xml:space="preserve"> 測定時間</t>
  </si>
  <si>
    <t xml:space="preserve"> 波形 </t>
  </si>
  <si>
    <t xml:space="preserve"> 電圧 </t>
  </si>
  <si>
    <t xml:space="preserve"> オフセット </t>
  </si>
  <si>
    <t xml:space="preserve"> フィルター </t>
  </si>
  <si>
    <t xml:space="preserve"> 周波数 </t>
  </si>
  <si>
    <t xml:space="preserve"> デューティ </t>
  </si>
  <si>
    <t xml:space="preserve"> Ｔ１ </t>
  </si>
  <si>
    <t xml:space="preserve"> Ｔ２ </t>
  </si>
  <si>
    <t xml:space="preserve"> ゲイン </t>
  </si>
  <si>
    <t xml:space="preserve">   未使用 </t>
  </si>
  <si>
    <t>測定角度条件</t>
    <rPh sb="0" eb="2">
      <t>ソクテイ</t>
    </rPh>
    <rPh sb="2" eb="6">
      <t>カクドジョウケン</t>
    </rPh>
    <phoneticPr fontId="1"/>
  </si>
  <si>
    <t>BRDF・BTDF測定
（同一試料の追加）</t>
    <phoneticPr fontId="1"/>
  </si>
  <si>
    <t>開始</t>
    <rPh sb="0" eb="2">
      <t>カイシ</t>
    </rPh>
    <phoneticPr fontId="1"/>
  </si>
  <si>
    <t>終了</t>
    <rPh sb="0" eb="2">
      <t>シュウリョウ</t>
    </rPh>
    <phoneticPr fontId="1"/>
  </si>
  <si>
    <t>間隔</t>
    <rPh sb="0" eb="2">
      <t>カンカク</t>
    </rPh>
    <phoneticPr fontId="1"/>
  </si>
  <si>
    <t>鉛直角</t>
    <rPh sb="0" eb="2">
      <t>エンチョク</t>
    </rPh>
    <rPh sb="2" eb="3">
      <t>カク</t>
    </rPh>
    <phoneticPr fontId="1"/>
  </si>
  <si>
    <t>入射角度範囲指定</t>
    <rPh sb="0" eb="2">
      <t>ニュウシャ</t>
    </rPh>
    <rPh sb="2" eb="3">
      <t>カク</t>
    </rPh>
    <rPh sb="3" eb="4">
      <t>ド</t>
    </rPh>
    <rPh sb="4" eb="6">
      <t>ハンイ</t>
    </rPh>
    <rPh sb="6" eb="8">
      <t>シテイ</t>
    </rPh>
    <phoneticPr fontId="1"/>
  </si>
  <si>
    <t>測定開始角度</t>
    <rPh sb="0" eb="2">
      <t>ソクテイ</t>
    </rPh>
    <rPh sb="2" eb="4">
      <t>カイシ</t>
    </rPh>
    <rPh sb="4" eb="5">
      <t>カク</t>
    </rPh>
    <rPh sb="5" eb="6">
      <t>ド</t>
    </rPh>
    <phoneticPr fontId="1"/>
  </si>
  <si>
    <t>測定終了角度</t>
    <rPh sb="0" eb="2">
      <t>ソクテイ</t>
    </rPh>
    <rPh sb="2" eb="4">
      <t>シュウリョウ</t>
    </rPh>
    <rPh sb="4" eb="5">
      <t>カク</t>
    </rPh>
    <rPh sb="5" eb="6">
      <t>ド</t>
    </rPh>
    <phoneticPr fontId="1"/>
  </si>
  <si>
    <t>変角ピッチ</t>
    <rPh sb="0" eb="1">
      <t>ヘン</t>
    </rPh>
    <rPh sb="1" eb="2">
      <t>カク</t>
    </rPh>
    <phoneticPr fontId="1"/>
  </si>
  <si>
    <t>受光角度範囲指定</t>
    <rPh sb="0" eb="2">
      <t>ジュコウ</t>
    </rPh>
    <rPh sb="2" eb="3">
      <t>カク</t>
    </rPh>
    <rPh sb="3" eb="4">
      <t>ド</t>
    </rPh>
    <rPh sb="4" eb="6">
      <t>ハンイ</t>
    </rPh>
    <rPh sb="6" eb="8">
      <t>シテイ</t>
    </rPh>
    <phoneticPr fontId="1"/>
  </si>
  <si>
    <t>入射方位角角度範囲指定</t>
    <rPh sb="0" eb="2">
      <t>ニュウシャ</t>
    </rPh>
    <rPh sb="2" eb="4">
      <t>ホウイ</t>
    </rPh>
    <rPh sb="4" eb="5">
      <t>カク</t>
    </rPh>
    <rPh sb="5" eb="7">
      <t>カクド</t>
    </rPh>
    <rPh sb="7" eb="9">
      <t>ハンイ</t>
    </rPh>
    <rPh sb="9" eb="11">
      <t>シテイ</t>
    </rPh>
    <phoneticPr fontId="1"/>
  </si>
  <si>
    <t>受光方位角角度範囲指定</t>
    <rPh sb="0" eb="2">
      <t>ジュコウ</t>
    </rPh>
    <rPh sb="2" eb="4">
      <t>ホウイ</t>
    </rPh>
    <rPh sb="4" eb="5">
      <t>カク</t>
    </rPh>
    <rPh sb="5" eb="7">
      <t>カクド</t>
    </rPh>
    <rPh sb="7" eb="9">
      <t>ハンイ</t>
    </rPh>
    <rPh sb="9" eb="11">
      <t>シテイ</t>
    </rPh>
    <phoneticPr fontId="1"/>
  </si>
  <si>
    <t>1ページ</t>
  </si>
  <si>
    <t>名称があるか/
試験実施可能か
※ 同名試験品の
2個目以降はカウント
しない</t>
    <rPh sb="0" eb="2">
      <t>メイショウ</t>
    </rPh>
    <rPh sb="8" eb="14">
      <t>シケンジッシカノウ</t>
    </rPh>
    <rPh sb="18" eb="20">
      <t>ドウメイ</t>
    </rPh>
    <rPh sb="20" eb="22">
      <t>シケン</t>
    </rPh>
    <rPh sb="22" eb="23">
      <t>ヒン</t>
    </rPh>
    <rPh sb="26" eb="27">
      <t>コ</t>
    </rPh>
    <rPh sb="27" eb="28">
      <t>メ</t>
    </rPh>
    <rPh sb="28" eb="30">
      <t>イコウ</t>
    </rPh>
    <phoneticPr fontId="1"/>
  </si>
  <si>
    <t>同一の
試験品名
＋
試験項目
何点目か</t>
    <rPh sb="0" eb="2">
      <t>ドウイツ</t>
    </rPh>
    <rPh sb="4" eb="6">
      <t>シケン</t>
    </rPh>
    <rPh sb="6" eb="7">
      <t>ヒン</t>
    </rPh>
    <rPh sb="7" eb="8">
      <t>メイ</t>
    </rPh>
    <rPh sb="11" eb="13">
      <t>シケン</t>
    </rPh>
    <rPh sb="13" eb="15">
      <t>コウモク</t>
    </rPh>
    <rPh sb="16" eb="18">
      <t>ナンテン</t>
    </rPh>
    <rPh sb="18" eb="19">
      <t>メ</t>
    </rPh>
    <phoneticPr fontId="1"/>
  </si>
  <si>
    <t>各料金コード積算</t>
    <rPh sb="0" eb="1">
      <t>カク</t>
    </rPh>
    <rPh sb="1" eb="3">
      <t>リョウキン</t>
    </rPh>
    <rPh sb="6" eb="8">
      <t>セキサン</t>
    </rPh>
    <phoneticPr fontId="1"/>
  </si>
  <si>
    <t>全光束 配光測定</t>
  </si>
  <si>
    <t>TM11511</t>
  </si>
  <si>
    <t>分光全放射束</t>
  </si>
  <si>
    <t>TM11711</t>
  </si>
  <si>
    <t>全光束の算出（積分球内配置光学系）</t>
  </si>
  <si>
    <t>TM11721</t>
  </si>
  <si>
    <t>色彩の算出（積分球内配置光学系）</t>
  </si>
  <si>
    <t>TM11731</t>
  </si>
  <si>
    <t>配光測定</t>
  </si>
  <si>
    <t>TM11411</t>
  </si>
  <si>
    <t>配光測定（2断面目以降）</t>
  </si>
  <si>
    <t>TM11412</t>
  </si>
  <si>
    <t>光度</t>
  </si>
  <si>
    <t>TM11111</t>
  </si>
  <si>
    <t>照度</t>
  </si>
  <si>
    <t>TM11211</t>
  </si>
  <si>
    <t>色彩（直射光学系）</t>
  </si>
  <si>
    <t>TM11811</t>
  </si>
  <si>
    <t>光フリッカ</t>
  </si>
  <si>
    <t>TM11611</t>
  </si>
  <si>
    <t>消費電力測定</t>
  </si>
  <si>
    <t>TM11911</t>
  </si>
  <si>
    <t>分光放射照度(250nmから900nm)</t>
  </si>
  <si>
    <t>TM11311</t>
  </si>
  <si>
    <t>分光放射照度(900nmから2500nm)</t>
  </si>
  <si>
    <t>TM11321</t>
  </si>
  <si>
    <t>TM11A11</t>
  </si>
  <si>
    <t>TM11A12</t>
  </si>
  <si>
    <t>リスクグループ評価</t>
  </si>
  <si>
    <t>TM11B11</t>
  </si>
  <si>
    <t>時間変動測定相対値　最初の30分</t>
    <rPh sb="6" eb="9">
      <t>ソウタイチ</t>
    </rPh>
    <phoneticPr fontId="1"/>
  </si>
  <si>
    <t>時間変動測定相対値　30分以降</t>
    <rPh sb="6" eb="9">
      <t>ソウタイチ</t>
    </rPh>
    <phoneticPr fontId="1"/>
  </si>
  <si>
    <t>時間変動測定絶対値　最初の30分</t>
    <rPh sb="6" eb="9">
      <t>ゼッタイチ</t>
    </rPh>
    <phoneticPr fontId="1"/>
  </si>
  <si>
    <t>TM11A21</t>
    <phoneticPr fontId="1"/>
  </si>
  <si>
    <t>時間変動測定絶対値　30分以降</t>
    <rPh sb="6" eb="9">
      <t>ゼッタイチ</t>
    </rPh>
    <phoneticPr fontId="1"/>
  </si>
  <si>
    <t>TM11A22</t>
    <phoneticPr fontId="1"/>
  </si>
  <si>
    <t>200mm角未満</t>
  </si>
  <si>
    <t>4ページ</t>
    <phoneticPr fontId="1"/>
  </si>
  <si>
    <t>160shoudaku_7</t>
    <phoneticPr fontId="1"/>
  </si>
  <si>
    <t>yes</t>
    <phoneticPr fontId="1"/>
  </si>
  <si>
    <t>・商品名、企業名が特定できない
・改行文字を含まない
・すべて異なる
名称としてください。
※ 同一試験品で異なる角度条件
での測定をご希望の場合のみ
同名の名称をご記載ください。</t>
    <rPh sb="17" eb="19">
      <t>カイギョウ</t>
    </rPh>
    <rPh sb="19" eb="21">
      <t>モジ</t>
    </rPh>
    <rPh sb="22" eb="23">
      <t>フク</t>
    </rPh>
    <rPh sb="31" eb="32">
      <t>コト</t>
    </rPh>
    <rPh sb="35" eb="37">
      <t>メイショウ</t>
    </rPh>
    <rPh sb="48" eb="50">
      <t>ドウイツ</t>
    </rPh>
    <rPh sb="50" eb="52">
      <t>シケン</t>
    </rPh>
    <rPh sb="52" eb="53">
      <t>ヒン</t>
    </rPh>
    <rPh sb="54" eb="55">
      <t>コト</t>
    </rPh>
    <rPh sb="57" eb="59">
      <t>カクド</t>
    </rPh>
    <rPh sb="59" eb="61">
      <t>ジョウケン</t>
    </rPh>
    <rPh sb="64" eb="66">
      <t>ソクテイ</t>
    </rPh>
    <rPh sb="68" eb="70">
      <t>キボウ</t>
    </rPh>
    <rPh sb="71" eb="73">
      <t>バアイ</t>
    </rPh>
    <rPh sb="76" eb="78">
      <t>ドウメイ</t>
    </rPh>
    <rPh sb="79" eb="81">
      <t>メイショウ</t>
    </rPh>
    <rPh sb="83" eb="85">
      <t>キサイ</t>
    </rPh>
    <phoneticPr fontId="1"/>
  </si>
  <si>
    <t xml:space="preserve">    ***.****</t>
  </si>
  <si>
    <t>比較用データ</t>
    <rPh sb="0" eb="3">
      <t>ヒカクヨウ</t>
    </rPh>
    <phoneticPr fontId="1"/>
  </si>
  <si>
    <t>重複削除</t>
    <rPh sb="0" eb="2">
      <t>チョウフク</t>
    </rPh>
    <rPh sb="2" eb="4">
      <t>サクジョ</t>
    </rPh>
    <phoneticPr fontId="1"/>
  </si>
  <si>
    <t>試験品測定条件抜き出し</t>
    <rPh sb="0" eb="3">
      <t>シケンヒン</t>
    </rPh>
    <rPh sb="3" eb="7">
      <t>ソクテイジョウケン</t>
    </rPh>
    <rPh sb="7" eb="8">
      <t>ヌ</t>
    </rPh>
    <rPh sb="9" eb="10">
      <t>ダ</t>
    </rPh>
    <phoneticPr fontId="1"/>
  </si>
  <si>
    <t>事前検証用データ</t>
    <rPh sb="0" eb="2">
      <t>ジゼン</t>
    </rPh>
    <rPh sb="2" eb="4">
      <t>ケンショウ</t>
    </rPh>
    <rPh sb="4" eb="5">
      <t>ヨウ</t>
    </rPh>
    <phoneticPr fontId="1"/>
  </si>
  <si>
    <t>PTFE事前検証用の測定条件</t>
    <rPh sb="4" eb="6">
      <t>ジゼン</t>
    </rPh>
    <rPh sb="6" eb="9">
      <t>ケンショウヨウ</t>
    </rPh>
    <rPh sb="10" eb="14">
      <t>ソクテイジョウケン</t>
    </rPh>
    <phoneticPr fontId="1"/>
  </si>
  <si>
    <t>PTFE1</t>
    <phoneticPr fontId="1"/>
  </si>
  <si>
    <t>PTFE2</t>
    <phoneticPr fontId="1"/>
  </si>
  <si>
    <t>PTFE3</t>
  </si>
  <si>
    <t>PTFE4</t>
  </si>
  <si>
    <t>PTFE5</t>
  </si>
  <si>
    <t>PTFE6</t>
  </si>
  <si>
    <t>PTFE7</t>
  </si>
  <si>
    <t>PTFE8</t>
  </si>
  <si>
    <t>PTFE9</t>
  </si>
  <si>
    <t>PTFE10</t>
  </si>
  <si>
    <t>PTFE11</t>
  </si>
  <si>
    <t>PTFE12</t>
  </si>
  <si>
    <t>PTFE13</t>
  </si>
  <si>
    <t>PTFE14</t>
  </si>
  <si>
    <t>PTFE15</t>
  </si>
  <si>
    <t>PTFE16</t>
  </si>
  <si>
    <t>PTFE17</t>
  </si>
  <si>
    <t>PTFE18</t>
  </si>
  <si>
    <t>PTFE19</t>
  </si>
  <si>
    <t>PTFE20</t>
  </si>
  <si>
    <t>PTFE21</t>
  </si>
  <si>
    <t>PTFE22</t>
  </si>
  <si>
    <t>PTFE23</t>
  </si>
  <si>
    <t>PTFE24</t>
  </si>
  <si>
    <t>PTFE25</t>
  </si>
  <si>
    <t>PTFE26</t>
  </si>
  <si>
    <t>PTFE27</t>
  </si>
  <si>
    <t>PTFE28</t>
  </si>
  <si>
    <t>PTFE29</t>
  </si>
  <si>
    <t>PTFE30</t>
  </si>
  <si>
    <t>PTFE31</t>
  </si>
  <si>
    <t>PTFE32</t>
  </si>
  <si>
    <t>PTFE33</t>
  </si>
  <si>
    <t>PTFE34</t>
  </si>
  <si>
    <t>PTFE35</t>
  </si>
  <si>
    <t>PTFE36</t>
  </si>
  <si>
    <t>PTFE37</t>
  </si>
  <si>
    <t>PTFE38</t>
  </si>
  <si>
    <t>PTFE39</t>
  </si>
  <si>
    <t>PTFE40</t>
  </si>
  <si>
    <t>PTFE41</t>
  </si>
  <si>
    <t>PTFE42</t>
  </si>
  <si>
    <t>PTFE43</t>
  </si>
  <si>
    <t>PTFE44</t>
  </si>
  <si>
    <t>PTFE45</t>
  </si>
  <si>
    <t>PTFE46</t>
  </si>
  <si>
    <t>PTFE47</t>
  </si>
  <si>
    <t>PTFE48</t>
  </si>
  <si>
    <t>PTFE49</t>
  </si>
  <si>
    <t>PTFE50</t>
  </si>
  <si>
    <t>PTFE51</t>
  </si>
  <si>
    <t>PTFE52</t>
  </si>
  <si>
    <t>PTFE53</t>
  </si>
  <si>
    <t>PTFE54</t>
  </si>
  <si>
    <t>PTFE55</t>
  </si>
  <si>
    <t>PTFE56</t>
  </si>
  <si>
    <t>PTFE57</t>
  </si>
  <si>
    <t>PTFE58</t>
  </si>
  <si>
    <t>PTFE59</t>
  </si>
  <si>
    <t>PTFE60</t>
  </si>
  <si>
    <t>PTFE比較データ用の測定条件</t>
    <rPh sb="4" eb="6">
      <t>ヒカク</t>
    </rPh>
    <rPh sb="9" eb="10">
      <t>ヨウ</t>
    </rPh>
    <rPh sb="11" eb="15">
      <t>ソクテイジョウケン</t>
    </rPh>
    <phoneticPr fontId="1"/>
  </si>
  <si>
    <t>ご記入前に、ご要望の内容と試験報告書の
雛形および備考や注意点をご確認ください。</t>
    <rPh sb="1" eb="3">
      <t>キニュウ</t>
    </rPh>
    <rPh sb="3" eb="4">
      <t>マエ</t>
    </rPh>
    <rPh sb="7" eb="9">
      <t>ヨウボウ</t>
    </rPh>
    <rPh sb="10" eb="12">
      <t>ナイヨウ</t>
    </rPh>
    <rPh sb="13" eb="18">
      <t>シケンホウコクショ</t>
    </rPh>
    <rPh sb="20" eb="22">
      <t>ヒナガタ</t>
    </rPh>
    <rPh sb="25" eb="27">
      <t>ビコウ</t>
    </rPh>
    <rPh sb="28" eb="31">
      <t>チュウイテン</t>
    </rPh>
    <rPh sb="33" eb="35">
      <t>カクニン</t>
    </rPh>
    <phoneticPr fontId="1"/>
  </si>
  <si>
    <t>BRDF行番号
抜き出し</t>
    <rPh sb="4" eb="7">
      <t>ギョウバンゴウ</t>
    </rPh>
    <rPh sb="8" eb="9">
      <t>ヌ</t>
    </rPh>
    <rPh sb="10" eb="11">
      <t>ダ</t>
    </rPh>
    <phoneticPr fontId="1"/>
  </si>
  <si>
    <t>拡散反射率</t>
  </si>
  <si>
    <t>拡散反射率</t>
    <rPh sb="0" eb="2">
      <t>カクサン</t>
    </rPh>
    <rPh sb="2" eb="4">
      <t>ハンシャ</t>
    </rPh>
    <rPh sb="4" eb="5">
      <t>リツ</t>
    </rPh>
    <phoneticPr fontId="1"/>
  </si>
  <si>
    <t>拡散透過率</t>
    <rPh sb="0" eb="2">
      <t>カクサン</t>
    </rPh>
    <rPh sb="2" eb="5">
      <t>トウカリツ</t>
    </rPh>
    <phoneticPr fontId="1"/>
  </si>
  <si>
    <r>
      <t>■角度ごとの拡散反射率</t>
    </r>
    <r>
      <rPr>
        <sz val="11"/>
        <color rgb="FF00B0F0"/>
        <rFont val="ＭＳ Ｐゴシック"/>
        <family val="3"/>
        <charset val="128"/>
        <scheme val="minor"/>
      </rPr>
      <t>・</t>
    </r>
    <r>
      <rPr>
        <sz val="11"/>
        <rFont val="ＭＳ Ｐゴシック"/>
        <family val="3"/>
        <charset val="128"/>
        <scheme val="minor"/>
      </rPr>
      <t>拡散透過率</t>
    </r>
    <r>
      <rPr>
        <sz val="11"/>
        <color theme="1"/>
        <rFont val="ＭＳ Ｐゴシック"/>
        <family val="2"/>
        <charset val="128"/>
        <scheme val="minor"/>
      </rPr>
      <t>を測定したい</t>
    </r>
    <rPh sb="1" eb="3">
      <t>カクド</t>
    </rPh>
    <rPh sb="6" eb="8">
      <t>カクサン</t>
    </rPh>
    <rPh sb="8" eb="10">
      <t>ハンシャ</t>
    </rPh>
    <rPh sb="10" eb="11">
      <t>リツ</t>
    </rPh>
    <rPh sb="12" eb="14">
      <t>カクサン</t>
    </rPh>
    <rPh sb="14" eb="17">
      <t>トウカリツ</t>
    </rPh>
    <phoneticPr fontId="1"/>
  </si>
  <si>
    <t>拡散透過率測定</t>
    <rPh sb="0" eb="2">
      <t>カクサン</t>
    </rPh>
    <rPh sb="2" eb="4">
      <t>トウカ</t>
    </rPh>
    <rPh sb="4" eb="5">
      <t>リツ</t>
    </rPh>
    <rPh sb="5" eb="7">
      <t>ソクテイ</t>
    </rPh>
    <phoneticPr fontId="1"/>
  </si>
  <si>
    <t>拡散反射率測定</t>
    <rPh sb="0" eb="2">
      <t>カクサン</t>
    </rPh>
    <rPh sb="2" eb="4">
      <t>ハンシャ</t>
    </rPh>
    <rPh sb="4" eb="5">
      <t>リツ</t>
    </rPh>
    <rPh sb="5" eb="7">
      <t>ソクテイ</t>
    </rPh>
    <phoneticPr fontId="1"/>
  </si>
  <si>
    <t>角度ごとの拡散反射率・拡散透過率を測定したい</t>
    <rPh sb="0" eb="2">
      <t>カクド</t>
    </rPh>
    <rPh sb="5" eb="7">
      <t>カクサン</t>
    </rPh>
    <rPh sb="7" eb="9">
      <t>ハンシャ</t>
    </rPh>
    <rPh sb="9" eb="10">
      <t>リツ</t>
    </rPh>
    <rPh sb="11" eb="13">
      <t>カクサン</t>
    </rPh>
    <rPh sb="13" eb="16">
      <t>トウカリツ</t>
    </rPh>
    <rPh sb="17" eb="19">
      <t>ソクテイ</t>
    </rPh>
    <phoneticPr fontId="1"/>
  </si>
  <si>
    <r>
      <rPr>
        <sz val="11"/>
        <color theme="1"/>
        <rFont val="ＭＳ Ｐゴシック"/>
        <family val="3"/>
        <charset val="128"/>
        <scheme val="minor"/>
      </rPr>
      <t>依頼試験の料金は、下記Webページをご参照ください。</t>
    </r>
    <r>
      <rPr>
        <u/>
        <sz val="11"/>
        <color theme="10"/>
        <rFont val="ＭＳ Ｐゴシック"/>
        <family val="3"/>
        <charset val="128"/>
        <scheme val="minor"/>
      </rPr>
      <t xml:space="preserve">
https://www.iri-tokyo.jp/service/testing/price/testing-no21/</t>
    </r>
    <rPh sb="0" eb="2">
      <t>イライ</t>
    </rPh>
    <rPh sb="2" eb="4">
      <t>シケン</t>
    </rPh>
    <rPh sb="5" eb="7">
      <t>リョウキン</t>
    </rPh>
    <rPh sb="9" eb="11">
      <t>カキ</t>
    </rPh>
    <rPh sb="19" eb="21">
      <t>サンショウベツ</t>
    </rPh>
    <phoneticPr fontId="1"/>
  </si>
  <si>
    <t>お申込み後の試験報告書分割再作成が出来ないこと、および試験実施後の
試験報告書の試験品名称は変更出来ないことをご承諾いただけますか？</t>
    <rPh sb="43" eb="45">
      <t>メイショウ</t>
    </rPh>
    <phoneticPr fontId="1"/>
  </si>
  <si>
    <t>試験品の材質</t>
    <rPh sb="0" eb="2">
      <t>シケン</t>
    </rPh>
    <rPh sb="2" eb="3">
      <t>ヒン</t>
    </rPh>
    <rPh sb="4" eb="6">
      <t>ザイシツ</t>
    </rPh>
    <phoneticPr fontId="1"/>
  </si>
  <si>
    <t>その他</t>
    <rPh sb="2" eb="3">
      <t>タ</t>
    </rPh>
    <phoneticPr fontId="1"/>
  </si>
  <si>
    <t>ご記入欄</t>
    <rPh sb="1" eb="3">
      <t>キニュウ</t>
    </rPh>
    <rPh sb="3" eb="4">
      <t>ラン</t>
    </rPh>
    <phoneticPr fontId="1"/>
  </si>
  <si>
    <t>ご記入欄</t>
    <rPh sb="1" eb="4">
      <t>キニュウラン</t>
    </rPh>
    <phoneticPr fontId="1"/>
  </si>
  <si>
    <t>ご記入例）　ガラス、アクリル樹脂　など</t>
    <rPh sb="14" eb="16">
      <t>ジュシ</t>
    </rPh>
    <phoneticPr fontId="1"/>
  </si>
  <si>
    <t>ご記入例）　取り扱い・保管上の注意事項、危険性の有無　など</t>
    <rPh sb="1" eb="3">
      <t>キニュウ</t>
    </rPh>
    <rPh sb="3" eb="4">
      <t>レイ</t>
    </rPh>
    <rPh sb="6" eb="7">
      <t>ト</t>
    </rPh>
    <rPh sb="8" eb="9">
      <t>アツカ</t>
    </rPh>
    <rPh sb="11" eb="13">
      <t>ホカン</t>
    </rPh>
    <rPh sb="13" eb="14">
      <t>ジョウ</t>
    </rPh>
    <rPh sb="15" eb="17">
      <t>チュウイ</t>
    </rPh>
    <rPh sb="17" eb="19">
      <t>ジコウ</t>
    </rPh>
    <rPh sb="20" eb="23">
      <t>キケンセイ</t>
    </rPh>
    <rPh sb="24" eb="26">
      <t>ウム</t>
    </rPh>
    <phoneticPr fontId="1"/>
  </si>
  <si>
    <t>試験データの利用目的</t>
    <rPh sb="0" eb="2">
      <t>シケン</t>
    </rPh>
    <rPh sb="6" eb="8">
      <t>リヨウ</t>
    </rPh>
    <rPh sb="8" eb="10">
      <t>モクテキ</t>
    </rPh>
    <phoneticPr fontId="1"/>
  </si>
  <si>
    <t>ご記入例）　車のダッシュボードパネル、照明製品内の拡散板　など</t>
    <rPh sb="6" eb="7">
      <t>クルマ</t>
    </rPh>
    <rPh sb="19" eb="21">
      <t>ショウメイ</t>
    </rPh>
    <rPh sb="21" eb="23">
      <t>セイヒン</t>
    </rPh>
    <rPh sb="23" eb="24">
      <t>ナイ</t>
    </rPh>
    <rPh sb="25" eb="27">
      <t>カクサン</t>
    </rPh>
    <rPh sb="27" eb="28">
      <t>バン</t>
    </rPh>
    <phoneticPr fontId="1"/>
  </si>
  <si>
    <t>試験品の最終製品</t>
    <rPh sb="0" eb="2">
      <t>シケン</t>
    </rPh>
    <rPh sb="2" eb="3">
      <t>ヒン</t>
    </rPh>
    <rPh sb="4" eb="6">
      <t>サイシュウ</t>
    </rPh>
    <rPh sb="6" eb="8">
      <t>セイヒン</t>
    </rPh>
    <phoneticPr fontId="1"/>
  </si>
  <si>
    <t>試験品の利用場面や最終製品のどこに使われるか</t>
    <rPh sb="0" eb="2">
      <t>シケン</t>
    </rPh>
    <rPh sb="2" eb="3">
      <t>ヒン</t>
    </rPh>
    <rPh sb="4" eb="6">
      <t>リヨウ</t>
    </rPh>
    <rPh sb="6" eb="8">
      <t>バメン</t>
    </rPh>
    <rPh sb="9" eb="11">
      <t>サイシュウ</t>
    </rPh>
    <rPh sb="11" eb="13">
      <t>セイヒン</t>
    </rPh>
    <rPh sb="17" eb="18">
      <t>ツカ</t>
    </rPh>
    <phoneticPr fontId="1"/>
  </si>
  <si>
    <t>ご記入例）　自動車車部品、照明器具　など</t>
    <rPh sb="6" eb="9">
      <t>ジドウシャ</t>
    </rPh>
    <rPh sb="9" eb="10">
      <t>クルマ</t>
    </rPh>
    <rPh sb="10" eb="12">
      <t>ブヒン</t>
    </rPh>
    <rPh sb="13" eb="15">
      <t>ショウメイ</t>
    </rPh>
    <rPh sb="15" eb="17">
      <t>キグ</t>
    </rPh>
    <phoneticPr fontId="1"/>
  </si>
  <si>
    <t>ご記入例）　サンプル毎の拡散性能を比較したい、見た目と測定値の関係を調べたい　など</t>
    <rPh sb="10" eb="11">
      <t>ゴト</t>
    </rPh>
    <rPh sb="12" eb="14">
      <t>カクサン</t>
    </rPh>
    <rPh sb="14" eb="16">
      <t>セイノウ</t>
    </rPh>
    <rPh sb="17" eb="19">
      <t>ヒカク</t>
    </rPh>
    <rPh sb="23" eb="24">
      <t>ミ</t>
    </rPh>
    <rPh sb="25" eb="26">
      <t>メ</t>
    </rPh>
    <rPh sb="27" eb="30">
      <t>ソクテイチ</t>
    </rPh>
    <rPh sb="31" eb="33">
      <t>カンケイ</t>
    </rPh>
    <rPh sb="34" eb="35">
      <t>シラ</t>
    </rPh>
    <phoneticPr fontId="1"/>
  </si>
  <si>
    <t>入射</t>
    <rPh sb="0" eb="2">
      <t>ニュウシャ</t>
    </rPh>
    <phoneticPr fontId="1"/>
  </si>
  <si>
    <t>受光</t>
    <rPh sb="0" eb="2">
      <t>ジュコウ</t>
    </rPh>
    <phoneticPr fontId="1"/>
  </si>
  <si>
    <t>試験品名</t>
    <rPh sb="0" eb="3">
      <t>シケンヒン</t>
    </rPh>
    <rPh sb="3" eb="4">
      <t>メイ</t>
    </rPh>
    <phoneticPr fontId="1"/>
  </si>
  <si>
    <t>反射or透過</t>
    <rPh sb="0" eb="2">
      <t>ハンシャ</t>
    </rPh>
    <rPh sb="4" eb="6">
      <t>トウカ</t>
    </rPh>
    <phoneticPr fontId="1"/>
  </si>
  <si>
    <t>秒</t>
    <rPh sb="0" eb="1">
      <t>ビョウ</t>
    </rPh>
    <phoneticPr fontId="1"/>
  </si>
  <si>
    <t>時間</t>
    <rPh sb="0" eb="2">
      <t>ジカン</t>
    </rPh>
    <phoneticPr fontId="1"/>
  </si>
  <si>
    <t>日</t>
    <rPh sb="0" eb="1">
      <t>ニチ</t>
    </rPh>
    <phoneticPr fontId="1"/>
  </si>
  <si>
    <t>分</t>
    <rPh sb="0" eb="1">
      <t>フン</t>
    </rPh>
    <phoneticPr fontId="1"/>
  </si>
  <si>
    <t>測定名称</t>
    <rPh sb="0" eb="2">
      <t>ソクテイ</t>
    </rPh>
    <rPh sb="2" eb="4">
      <t>メイショウ</t>
    </rPh>
    <phoneticPr fontId="1"/>
  </si>
  <si>
    <t>試験品は「試験品の準備方法.PDF」を参考にご準備ください。
試験品は、以下の条件を満たしていますか？
・試験品の入射面側に"[試験品名]入射面"の記入がされている。
・試験品の方位角を示すマーキングがされている。
・破損しやすい場合や特殊な取り扱いが必要な場合は、その旨を事前にご連絡いただいている。
※上記試験品のご準備が整っていない場合は納期が遅れます。</t>
    <rPh sb="0" eb="3">
      <t>シケンヒン</t>
    </rPh>
    <rPh sb="5" eb="8">
      <t>シケンヒン</t>
    </rPh>
    <rPh sb="9" eb="11">
      <t>ジュンビ</t>
    </rPh>
    <rPh sb="11" eb="13">
      <t>ホウホウ</t>
    </rPh>
    <rPh sb="19" eb="21">
      <t>サンコウ</t>
    </rPh>
    <rPh sb="23" eb="25">
      <t>ジュンビ</t>
    </rPh>
    <rPh sb="54" eb="57">
      <t>シケンヒン</t>
    </rPh>
    <rPh sb="58" eb="62">
      <t>ニュウシャメンガワ</t>
    </rPh>
    <rPh sb="65" eb="69">
      <t>シケンヒンメイ</t>
    </rPh>
    <rPh sb="70" eb="72">
      <t>ニュウシャ</t>
    </rPh>
    <rPh sb="72" eb="73">
      <t>メン</t>
    </rPh>
    <rPh sb="75" eb="77">
      <t>キニュウ</t>
    </rPh>
    <rPh sb="86" eb="88">
      <t>シケン</t>
    </rPh>
    <rPh sb="88" eb="89">
      <t>ヒン</t>
    </rPh>
    <rPh sb="90" eb="92">
      <t>ホウイ</t>
    </rPh>
    <rPh sb="92" eb="93">
      <t>カク</t>
    </rPh>
    <rPh sb="94" eb="95">
      <t>シメ</t>
    </rPh>
    <rPh sb="110" eb="112">
      <t>ハソン</t>
    </rPh>
    <rPh sb="116" eb="118">
      <t>バアイ</t>
    </rPh>
    <rPh sb="119" eb="121">
      <t>トクシュ</t>
    </rPh>
    <rPh sb="122" eb="123">
      <t>ト</t>
    </rPh>
    <rPh sb="124" eb="125">
      <t>アツカ</t>
    </rPh>
    <rPh sb="127" eb="129">
      <t>ヒツヨウ</t>
    </rPh>
    <rPh sb="130" eb="132">
      <t>バアイ</t>
    </rPh>
    <rPh sb="136" eb="137">
      <t>ムネ</t>
    </rPh>
    <rPh sb="138" eb="140">
      <t>ジゼン</t>
    </rPh>
    <rPh sb="142" eb="144">
      <t>レンラク</t>
    </rPh>
    <rPh sb="154" eb="156">
      <t>ジョウキ</t>
    </rPh>
    <rPh sb="156" eb="159">
      <t>シケンヒン</t>
    </rPh>
    <rPh sb="161" eb="163">
      <t>ジュンビ</t>
    </rPh>
    <rPh sb="164" eb="165">
      <t>トトノ</t>
    </rPh>
    <rPh sb="170" eb="172">
      <t>バアイ</t>
    </rPh>
    <rPh sb="173" eb="175">
      <t>ノウキ</t>
    </rPh>
    <rPh sb="176" eb="177">
      <t>オク</t>
    </rPh>
    <phoneticPr fontId="1"/>
  </si>
  <si>
    <t>試験報告書について</t>
    <rPh sb="0" eb="5">
      <t>シケンホウコクショ</t>
    </rPh>
    <phoneticPr fontId="1"/>
  </si>
  <si>
    <t>・本受付票にご記載の試験品に関する試験結果は、まとめて一通の試験報告書に記載されます。
試験結果を別々の試験報告書に分けたい場合は、試験品ごとに受付票を作成ください。
・試験報告書は郵送にてお届けします。
直接の引き渡しをご希望される場合には、事前に担当までご連絡ください。</t>
    <rPh sb="1" eb="5">
      <t>ホンウケツケヒョウ</t>
    </rPh>
    <rPh sb="7" eb="9">
      <t>キサイ</t>
    </rPh>
    <rPh sb="10" eb="12">
      <t>シケン</t>
    </rPh>
    <rPh sb="12" eb="13">
      <t>ヒン</t>
    </rPh>
    <rPh sb="14" eb="15">
      <t>カン</t>
    </rPh>
    <rPh sb="17" eb="21">
      <t>シケンケッカ</t>
    </rPh>
    <rPh sb="27" eb="29">
      <t>イッツウ</t>
    </rPh>
    <rPh sb="30" eb="35">
      <t>シケンホウコクショ</t>
    </rPh>
    <rPh sb="36" eb="38">
      <t>キサイ</t>
    </rPh>
    <rPh sb="44" eb="46">
      <t>シケン</t>
    </rPh>
    <rPh sb="46" eb="48">
      <t>ケッカ</t>
    </rPh>
    <rPh sb="49" eb="51">
      <t>ベツベツ</t>
    </rPh>
    <rPh sb="52" eb="57">
      <t>シケンホウコクショ</t>
    </rPh>
    <rPh sb="58" eb="59">
      <t>ワ</t>
    </rPh>
    <rPh sb="62" eb="64">
      <t>バアイ</t>
    </rPh>
    <rPh sb="66" eb="68">
      <t>シケン</t>
    </rPh>
    <rPh sb="68" eb="69">
      <t>ヒン</t>
    </rPh>
    <rPh sb="72" eb="75">
      <t>ウケツケヒョウ</t>
    </rPh>
    <rPh sb="76" eb="78">
      <t>サクセイ</t>
    </rPh>
    <phoneticPr fontId="1"/>
  </si>
  <si>
    <t>確認事項</t>
    <rPh sb="0" eb="2">
      <t>カクニン</t>
    </rPh>
    <rPh sb="2" eb="4">
      <t>ジコウ</t>
    </rPh>
    <phoneticPr fontId="1"/>
  </si>
  <si>
    <t>〇</t>
  </si>
  <si>
    <t>測定開始角度</t>
    <phoneticPr fontId="1"/>
  </si>
  <si>
    <t>試験品の上に測距用治具を置いてよいか
※治具の詳細は「ご記入の前に」シートを
ご参照ください。</t>
    <rPh sb="0" eb="3">
      <t>シケンヒン</t>
    </rPh>
    <rPh sb="4" eb="5">
      <t>ウエ</t>
    </rPh>
    <rPh sb="6" eb="9">
      <t>ソッキョヨウ</t>
    </rPh>
    <rPh sb="9" eb="11">
      <t>ジグ</t>
    </rPh>
    <rPh sb="12" eb="13">
      <t>オ</t>
    </rPh>
    <rPh sb="20" eb="22">
      <t>ジグ</t>
    </rPh>
    <rPh sb="23" eb="25">
      <t>ショウサイ</t>
    </rPh>
    <rPh sb="28" eb="30">
      <t>キニュウ</t>
    </rPh>
    <rPh sb="31" eb="32">
      <t>マエ</t>
    </rPh>
    <rPh sb="40" eb="42">
      <t>サンショウ</t>
    </rPh>
    <phoneticPr fontId="1"/>
  </si>
  <si>
    <t xml:space="preserve">    </t>
    <phoneticPr fontId="1"/>
  </si>
  <si>
    <t>【測距用治具について】</t>
    <rPh sb="1" eb="3">
      <t>ソッキョ</t>
    </rPh>
    <rPh sb="3" eb="4">
      <t>ヨウ</t>
    </rPh>
    <rPh sb="4" eb="6">
      <t>ジグ</t>
    </rPh>
    <phoneticPr fontId="1"/>
  </si>
  <si>
    <r>
      <rPr>
        <sz val="11"/>
        <rFont val="ＭＳ Ｐゴシック"/>
        <family val="3"/>
        <charset val="128"/>
        <scheme val="minor"/>
      </rPr>
      <t>・試験品は、以下URLの「依頼試験受付（光源等の測定）の流れ」の「３．お申込みと試験品ご送付」にある
「試験品のご準備等に関する注意[PDF]」内をご参照頂き、試験品をご準備ください。
試験品の準備方法URL
→</t>
    </r>
    <r>
      <rPr>
        <sz val="11"/>
        <color theme="10"/>
        <rFont val="ＭＳ Ｐゴシック"/>
        <family val="3"/>
        <charset val="128"/>
        <scheme val="minor"/>
      </rPr>
      <t>https://www.iri-tokyo.jp/research/field/shomei-shiken-uketsuke-hansha-touka/</t>
    </r>
    <rPh sb="93" eb="96">
      <t>シケンヒン</t>
    </rPh>
    <rPh sb="97" eb="101">
      <t>ジュンビホウホウ</t>
    </rPh>
    <phoneticPr fontId="1"/>
  </si>
  <si>
    <r>
      <rPr>
        <sz val="11"/>
        <color theme="1"/>
        <rFont val="ＭＳ Ｐゴシック"/>
        <family val="3"/>
        <charset val="128"/>
        <scheme val="minor"/>
      </rPr>
      <t xml:space="preserve">・試験お申込みの際は、依頼試験に関する約款にご承諾されたものとさせていただきます。
お申込前に必ず技術支援事業ご利用約款の1章及び3章の内容をご確認ください。
</t>
    </r>
    <r>
      <rPr>
        <sz val="11"/>
        <rFont val="ＭＳ Ｐゴシック"/>
        <family val="3"/>
        <charset val="128"/>
        <scheme val="minor"/>
      </rPr>
      <t>→</t>
    </r>
    <r>
      <rPr>
        <sz val="11"/>
        <color theme="10"/>
        <rFont val="ＭＳ Ｐゴシック"/>
        <family val="3"/>
        <charset val="128"/>
        <scheme val="minor"/>
      </rPr>
      <t>https://www.iri-tokyo.jp/service/terms/</t>
    </r>
    <phoneticPr fontId="1"/>
  </si>
  <si>
    <r>
      <rPr>
        <sz val="11"/>
        <color theme="1"/>
        <rFont val="ＭＳ Ｐゴシック"/>
        <family val="3"/>
        <charset val="128"/>
        <scheme val="minor"/>
      </rPr>
      <t>・ご利用可能なクレジットカードブランドをはじめ、お支払い方法につきましては下記ページをご参照ください。</t>
    </r>
    <r>
      <rPr>
        <u/>
        <sz val="11"/>
        <color theme="10"/>
        <rFont val="ＭＳ Ｐゴシック"/>
        <family val="3"/>
        <charset val="128"/>
        <scheme val="minor"/>
      </rPr>
      <t xml:space="preserve">
</t>
    </r>
    <r>
      <rPr>
        <sz val="11"/>
        <rFont val="ＭＳ Ｐゴシック"/>
        <family val="3"/>
        <charset val="128"/>
        <scheme val="minor"/>
      </rPr>
      <t>→</t>
    </r>
    <r>
      <rPr>
        <sz val="11"/>
        <color theme="10"/>
        <rFont val="ＭＳ Ｐゴシック"/>
        <family val="3"/>
        <charset val="128"/>
        <scheme val="minor"/>
      </rPr>
      <t>https://www.iri-tokyo.jp/service/rates-guide/</t>
    </r>
    <rPh sb="2" eb="6">
      <t>リヨウカノウ</t>
    </rPh>
    <rPh sb="25" eb="27">
      <t>シハラ</t>
    </rPh>
    <rPh sb="28" eb="30">
      <t>ホウホウ</t>
    </rPh>
    <rPh sb="37" eb="39">
      <t>カキ</t>
    </rPh>
    <rPh sb="44" eb="46">
      <t>サンショウ</t>
    </rPh>
    <phoneticPr fontId="1"/>
  </si>
  <si>
    <r>
      <rPr>
        <sz val="11"/>
        <rFont val="ＭＳ Ｐゴシック"/>
        <family val="3"/>
        <charset val="128"/>
        <scheme val="minor"/>
      </rPr>
      <t>・必ず最新版の受付票をダウンロードの上、ご利用ください。
最新版試験受付票のダウンロードページURL
→</t>
    </r>
    <r>
      <rPr>
        <sz val="11"/>
        <color theme="10"/>
        <rFont val="ＭＳ Ｐゴシック"/>
        <family val="3"/>
        <charset val="128"/>
        <scheme val="minor"/>
      </rPr>
      <t>https://www.iri-tokyo.jp/research/field/shomei-shiken-uketsuke-hansha-touka/</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</si>
</sst>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quot;No. &quot;General"/>
    <numFmt numFmtId="178" formatCode="0.0"/>
    <numFmt numFmtId="179" formatCode="0_ "/>
  </numFmts>
  <fonts count="25"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b/>
      <sz val="11"/>
      <color theme="0"/>
      <name val="ＭＳ Ｐゴシック"/>
      <family val="3"/>
      <charset val="128"/>
      <scheme val="minor"/>
    </font>
    <font>
      <b/>
      <sz val="14"/>
      <color theme="1"/>
      <name val="ＭＳ Ｐゴシック"/>
      <family val="3"/>
      <charset val="128"/>
      <scheme val="minor"/>
    </font>
    <font>
      <sz val="11"/>
      <color theme="0"/>
      <name val="ＭＳ Ｐゴシック"/>
      <family val="2"/>
      <charset val="128"/>
      <scheme val="minor"/>
    </font>
    <font>
      <sz val="11"/>
      <color theme="0" tint="-0.14999847407452621"/>
      <name val="ＭＳ Ｐゴシック"/>
      <family val="2"/>
      <charset val="128"/>
      <scheme val="minor"/>
    </font>
    <font>
      <sz val="11"/>
      <color theme="0" tint="-0.14999847407452621"/>
      <name val="ＭＳ Ｐゴシック"/>
      <family val="3"/>
      <charset val="128"/>
      <scheme val="minor"/>
    </font>
    <font>
      <u/>
      <sz val="11"/>
      <color theme="10"/>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b/>
      <sz val="14"/>
      <color rgb="FFFF0000"/>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sz val="12"/>
      <color rgb="FFFF0000"/>
      <name val="ＭＳ Ｐゴシック"/>
      <family val="2"/>
      <charset val="128"/>
      <scheme val="minor"/>
    </font>
    <font>
      <b/>
      <sz val="16"/>
      <color theme="1"/>
      <name val="ＭＳ Ｐゴシック"/>
      <family val="3"/>
      <charset val="128"/>
      <scheme val="minor"/>
    </font>
    <font>
      <sz val="11"/>
      <color rgb="FF00B0F0"/>
      <name val="ＭＳ Ｐゴシック"/>
      <family val="3"/>
      <charset val="128"/>
      <scheme val="minor"/>
    </font>
    <font>
      <sz val="12"/>
      <color rgb="FFFF0000"/>
      <name val="ＭＳ Ｐゴシック"/>
      <family val="3"/>
      <charset val="128"/>
      <scheme val="minor"/>
    </font>
    <font>
      <sz val="12"/>
      <name val="ＭＳ Ｐゴシック"/>
      <family val="2"/>
      <charset val="128"/>
      <scheme val="minor"/>
    </font>
    <font>
      <sz val="12"/>
      <color theme="1"/>
      <name val="ＭＳ Ｐゴシック"/>
      <family val="2"/>
      <charset val="128"/>
      <scheme val="minor"/>
    </font>
    <font>
      <u/>
      <sz val="11"/>
      <color theme="10"/>
      <name val="ＭＳ Ｐゴシック"/>
      <family val="3"/>
      <charset val="128"/>
      <scheme val="minor"/>
    </font>
    <font>
      <sz val="11"/>
      <color theme="10"/>
      <name val="ＭＳ Ｐゴシック"/>
      <family val="3"/>
      <charset val="128"/>
      <scheme val="minor"/>
    </font>
  </fonts>
  <fills count="12">
    <fill>
      <patternFill patternType="none"/>
    </fill>
    <fill>
      <patternFill patternType="gray125"/>
    </fill>
    <fill>
      <patternFill patternType="solid">
        <fgColor theme="3" tint="0.39997558519241921"/>
        <bgColor indexed="64"/>
      </patternFill>
    </fill>
    <fill>
      <patternFill patternType="solid">
        <fgColor rgb="FF0070C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8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ashed">
        <color indexed="64"/>
      </left>
      <right/>
      <top/>
      <bottom/>
      <diagonal/>
    </border>
    <border>
      <left style="dashed">
        <color indexed="64"/>
      </left>
      <right/>
      <top/>
      <bottom style="medium">
        <color indexed="64"/>
      </bottom>
      <diagonal/>
    </border>
    <border>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dashed">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dashed">
        <color indexed="64"/>
      </left>
      <right/>
      <top style="dotted">
        <color indexed="64"/>
      </top>
      <bottom/>
      <diagonal/>
    </border>
    <border>
      <left/>
      <right/>
      <top style="dotted">
        <color indexed="64"/>
      </top>
      <bottom/>
      <diagonal/>
    </border>
    <border>
      <left/>
      <right style="dashed">
        <color indexed="64"/>
      </right>
      <top style="dotted">
        <color indexed="64"/>
      </top>
      <bottom/>
      <diagonal/>
    </border>
    <border>
      <left/>
      <right style="thin">
        <color indexed="64"/>
      </right>
      <top style="thin">
        <color indexed="64"/>
      </top>
      <bottom style="medium">
        <color indexed="64"/>
      </bottom>
      <diagonal/>
    </border>
    <border>
      <left style="dashed">
        <color indexed="64"/>
      </left>
      <right style="dashed">
        <color indexed="64"/>
      </right>
      <top style="dashed">
        <color indexed="64"/>
      </top>
      <bottom style="dash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thin">
        <color theme="0"/>
      </left>
      <right/>
      <top style="medium">
        <color indexed="64"/>
      </top>
      <bottom/>
      <diagonal/>
    </border>
    <border>
      <left style="thin">
        <color theme="0"/>
      </left>
      <right/>
      <top/>
      <bottom/>
      <diagonal/>
    </border>
    <border>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ashed">
        <color indexed="64"/>
      </left>
      <right/>
      <top style="dashed">
        <color indexed="64"/>
      </top>
      <bottom style="medium">
        <color indexed="64"/>
      </bottom>
      <diagonal/>
    </border>
    <border>
      <left style="medium">
        <color indexed="64"/>
      </left>
      <right/>
      <top style="dashed">
        <color indexed="64"/>
      </top>
      <bottom style="medium">
        <color indexed="64"/>
      </bottom>
      <diagonal/>
    </border>
    <border>
      <left style="medium">
        <color indexed="64"/>
      </left>
      <right/>
      <top style="thin">
        <color indexed="64"/>
      </top>
      <bottom style="medium">
        <color indexed="64"/>
      </bottom>
      <diagonal/>
    </border>
    <border>
      <left style="dashed">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dashed">
        <color indexed="64"/>
      </left>
      <right/>
      <top style="dashed">
        <color indexed="64"/>
      </top>
      <bottom style="dashed">
        <color indexed="64"/>
      </bottom>
      <diagonal/>
    </border>
    <border>
      <left style="medium">
        <color indexed="64"/>
      </left>
      <right/>
      <top style="dashed">
        <color indexed="64"/>
      </top>
      <bottom style="dashed">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dashed">
        <color indexed="64"/>
      </left>
      <right style="dashed">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s>
  <cellStyleXfs count="3">
    <xf numFmtId="0" fontId="0" fillId="0" borderId="0">
      <alignment vertical="center"/>
    </xf>
    <xf numFmtId="0" fontId="4" fillId="0" borderId="0">
      <alignment vertical="center"/>
    </xf>
    <xf numFmtId="0" fontId="10" fillId="0" borderId="0" applyNumberFormat="0" applyFill="0" applyBorder="0" applyAlignment="0" applyProtection="0">
      <alignment vertical="center"/>
    </xf>
  </cellStyleXfs>
  <cellXfs count="248">
    <xf numFmtId="0" fontId="0" fillId="0" borderId="0" xfId="0">
      <alignment vertical="center"/>
    </xf>
    <xf numFmtId="0" fontId="0" fillId="0" borderId="0" xfId="0" applyAlignment="1">
      <alignment horizontal="center" vertical="center" wrapText="1"/>
    </xf>
    <xf numFmtId="3" fontId="0" fillId="0" borderId="0" xfId="0" applyNumberFormat="1">
      <alignment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0" xfId="0" applyAlignment="1">
      <alignment horizontal="left" vertical="center"/>
    </xf>
    <xf numFmtId="0" fontId="7" fillId="0" borderId="0" xfId="0" applyFont="1" applyAlignment="1">
      <alignment horizontal="center" vertical="center"/>
    </xf>
    <xf numFmtId="0" fontId="7" fillId="6" borderId="6" xfId="0" applyFont="1" applyFill="1" applyBorder="1" applyAlignment="1">
      <alignment horizontal="center" vertical="center"/>
    </xf>
    <xf numFmtId="0" fontId="9" fillId="0" borderId="0" xfId="0" applyFont="1">
      <alignment vertical="center"/>
    </xf>
    <xf numFmtId="0" fontId="4" fillId="0" borderId="0" xfId="1">
      <alignment vertical="center"/>
    </xf>
    <xf numFmtId="0" fontId="3" fillId="0" borderId="0" xfId="1" applyFont="1" applyAlignment="1">
      <alignment vertical="center" wrapText="1"/>
    </xf>
    <xf numFmtId="0" fontId="2" fillId="7" borderId="13" xfId="0" applyFont="1" applyFill="1" applyBorder="1" applyAlignment="1">
      <alignment horizontal="center" vertical="center"/>
    </xf>
    <xf numFmtId="0" fontId="2" fillId="7" borderId="13"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8" borderId="32" xfId="0" applyFont="1" applyFill="1" applyBorder="1" applyAlignment="1">
      <alignment horizontal="center" vertical="center"/>
    </xf>
    <xf numFmtId="0" fontId="8" fillId="0" borderId="0" xfId="0" applyFont="1">
      <alignment vertical="center"/>
    </xf>
    <xf numFmtId="0" fontId="0" fillId="0" borderId="33" xfId="0" applyBorder="1" applyAlignment="1" applyProtection="1">
      <alignment horizontal="center" vertical="center"/>
      <protection locked="0"/>
    </xf>
    <xf numFmtId="0" fontId="5" fillId="3" borderId="7" xfId="0" applyFont="1" applyFill="1" applyBorder="1" applyAlignment="1">
      <alignment horizontal="center"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12" fillId="0" borderId="5" xfId="0" applyFont="1" applyBorder="1" applyAlignment="1">
      <alignment horizontal="center" vertical="center" wrapText="1"/>
    </xf>
    <xf numFmtId="0" fontId="0" fillId="0" borderId="42" xfId="0" applyBorder="1" applyAlignment="1" applyProtection="1">
      <alignment horizontal="center" vertical="center"/>
      <protection locked="0"/>
    </xf>
    <xf numFmtId="0" fontId="2" fillId="0" borderId="0" xfId="0" applyFont="1">
      <alignment vertical="center"/>
    </xf>
    <xf numFmtId="0" fontId="3" fillId="0" borderId="0" xfId="0" applyFont="1">
      <alignment vertical="center"/>
    </xf>
    <xf numFmtId="14" fontId="0" fillId="0" borderId="0" xfId="0" applyNumberFormat="1">
      <alignment vertical="center"/>
    </xf>
    <xf numFmtId="21" fontId="0" fillId="0" borderId="0" xfId="0" applyNumberFormat="1">
      <alignment vertical="center"/>
    </xf>
    <xf numFmtId="0" fontId="0" fillId="0" borderId="0" xfId="0" applyAlignment="1">
      <alignment vertical="center" wrapText="1"/>
    </xf>
    <xf numFmtId="0" fontId="15" fillId="0" borderId="0" xfId="0" applyFont="1" applyAlignment="1" applyProtection="1">
      <alignment horizontal="center" vertical="center" wrapText="1"/>
      <protection locked="0"/>
    </xf>
    <xf numFmtId="0" fontId="15" fillId="0" borderId="59"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0" xfId="0" applyFont="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17" fillId="0" borderId="58" xfId="0" applyFont="1" applyBorder="1" applyAlignment="1" applyProtection="1">
      <alignment horizontal="center" vertical="center" wrapText="1"/>
      <protection hidden="1"/>
    </xf>
    <xf numFmtId="0" fontId="3" fillId="0" borderId="0" xfId="0" applyFont="1" applyAlignment="1">
      <alignment vertical="top" wrapText="1"/>
    </xf>
    <xf numFmtId="0" fontId="0" fillId="0" borderId="0" xfId="0" applyAlignment="1">
      <alignment vertical="top"/>
    </xf>
    <xf numFmtId="0" fontId="0" fillId="0" borderId="0" xfId="1" applyFont="1">
      <alignment vertical="center"/>
    </xf>
    <xf numFmtId="176" fontId="15" fillId="0" borderId="13" xfId="0" applyNumberFormat="1" applyFont="1" applyBorder="1" applyAlignment="1" applyProtection="1">
      <alignment vertical="center" wrapText="1"/>
      <protection hidden="1"/>
    </xf>
    <xf numFmtId="0" fontId="15" fillId="0" borderId="0" xfId="0" applyFont="1" applyAlignment="1" applyProtection="1">
      <alignment vertical="center" wrapText="1"/>
      <protection hidden="1"/>
    </xf>
    <xf numFmtId="0" fontId="15" fillId="0" borderId="0" xfId="0" applyFont="1" applyAlignment="1" applyProtection="1">
      <alignment horizontal="right" vertical="center" wrapText="1"/>
      <protection hidden="1"/>
    </xf>
    <xf numFmtId="0" fontId="15" fillId="0" borderId="37" xfId="0" applyFont="1" applyBorder="1" applyAlignment="1" applyProtection="1">
      <alignment horizontal="right" vertical="center" wrapText="1"/>
      <protection hidden="1"/>
    </xf>
    <xf numFmtId="0" fontId="15" fillId="0" borderId="2" xfId="0" applyFont="1" applyBorder="1" applyAlignment="1" applyProtection="1">
      <alignment horizontal="right" vertical="center" wrapText="1"/>
      <protection hidden="1"/>
    </xf>
    <xf numFmtId="0" fontId="15" fillId="0" borderId="41" xfId="0" applyFont="1" applyBorder="1" applyAlignment="1" applyProtection="1">
      <alignment vertical="center" wrapText="1"/>
      <protection hidden="1"/>
    </xf>
    <xf numFmtId="176" fontId="15" fillId="0" borderId="0" xfId="0" applyNumberFormat="1" applyFont="1" applyAlignment="1" applyProtection="1">
      <alignment vertical="center" wrapText="1"/>
      <protection hidden="1"/>
    </xf>
    <xf numFmtId="176" fontId="15" fillId="9" borderId="13" xfId="0" applyNumberFormat="1" applyFont="1" applyFill="1" applyBorder="1" applyAlignment="1" applyProtection="1">
      <alignment vertical="center" wrapText="1"/>
      <protection hidden="1"/>
    </xf>
    <xf numFmtId="176" fontId="15" fillId="0" borderId="0" xfId="0" applyNumberFormat="1" applyFont="1" applyAlignment="1" applyProtection="1">
      <alignment vertical="top" wrapText="1"/>
      <protection hidden="1"/>
    </xf>
    <xf numFmtId="176" fontId="15" fillId="0" borderId="29" xfId="0" applyNumberFormat="1" applyFont="1" applyBorder="1" applyAlignment="1" applyProtection="1">
      <alignment vertical="center" wrapText="1"/>
      <protection hidden="1"/>
    </xf>
    <xf numFmtId="0" fontId="15" fillId="0" borderId="0" xfId="0" applyFont="1" applyAlignment="1" applyProtection="1">
      <alignment horizontal="center" vertical="center" wrapText="1"/>
      <protection hidden="1"/>
    </xf>
    <xf numFmtId="176" fontId="15" fillId="0" borderId="0" xfId="0" applyNumberFormat="1" applyFont="1" applyAlignment="1" applyProtection="1">
      <alignment horizontal="center" vertical="center" wrapText="1"/>
      <protection hidden="1"/>
    </xf>
    <xf numFmtId="176" fontId="15" fillId="0" borderId="0" xfId="0" applyNumberFormat="1" applyFont="1" applyAlignment="1" applyProtection="1">
      <alignment horizontal="right" vertical="center" wrapText="1"/>
      <protection hidden="1"/>
    </xf>
    <xf numFmtId="0" fontId="0" fillId="0" borderId="13" xfId="0" applyBorder="1">
      <alignment vertical="center"/>
    </xf>
    <xf numFmtId="0" fontId="0" fillId="0" borderId="13" xfId="0" applyBorder="1" applyAlignment="1">
      <alignment horizontal="center" vertical="center" wrapText="1"/>
    </xf>
    <xf numFmtId="179" fontId="0" fillId="0" borderId="0" xfId="0" applyNumberFormat="1">
      <alignment vertical="center"/>
    </xf>
    <xf numFmtId="179" fontId="0" fillId="0" borderId="13" xfId="0" applyNumberFormat="1" applyBorder="1" applyAlignment="1">
      <alignment horizontal="center" vertical="center"/>
    </xf>
    <xf numFmtId="0" fontId="0" fillId="0" borderId="26" xfId="0" applyBorder="1" applyAlignment="1">
      <alignment horizontal="center" vertical="center" wrapText="1"/>
    </xf>
    <xf numFmtId="0" fontId="15" fillId="11" borderId="32" xfId="0" applyFont="1" applyFill="1" applyBorder="1" applyAlignment="1" applyProtection="1">
      <alignment horizontal="right" vertical="center" wrapText="1"/>
      <protection hidden="1"/>
    </xf>
    <xf numFmtId="0" fontId="15" fillId="11" borderId="76" xfId="0" applyFont="1" applyFill="1" applyBorder="1" applyAlignment="1" applyProtection="1">
      <alignment horizontal="right" vertical="center" wrapText="1"/>
      <protection hidden="1"/>
    </xf>
    <xf numFmtId="0" fontId="15" fillId="11" borderId="77" xfId="0" applyFont="1" applyFill="1" applyBorder="1" applyAlignment="1" applyProtection="1">
      <alignment horizontal="right" vertical="center" wrapText="1"/>
      <protection hidden="1"/>
    </xf>
    <xf numFmtId="0" fontId="20" fillId="0" borderId="0" xfId="0" applyFont="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5" fillId="11" borderId="66" xfId="0" applyFont="1" applyFill="1" applyBorder="1" applyAlignment="1" applyProtection="1">
      <alignment horizontal="right" vertical="center" wrapText="1"/>
      <protection hidden="1"/>
    </xf>
    <xf numFmtId="0" fontId="15" fillId="11" borderId="15" xfId="0" applyFont="1" applyFill="1" applyBorder="1" applyAlignment="1" applyProtection="1">
      <alignment horizontal="right" vertical="center" wrapText="1"/>
      <protection hidden="1"/>
    </xf>
    <xf numFmtId="0" fontId="15" fillId="11" borderId="29" xfId="0" applyFont="1" applyFill="1" applyBorder="1" applyAlignment="1" applyProtection="1">
      <alignment horizontal="right" vertical="center" wrapText="1"/>
      <protection hidden="1"/>
    </xf>
    <xf numFmtId="0" fontId="20" fillId="0" borderId="0" xfId="0" applyFont="1" applyAlignment="1" applyProtection="1">
      <alignment horizontal="center" vertical="center" wrapText="1"/>
      <protection locked="0"/>
    </xf>
    <xf numFmtId="1" fontId="6" fillId="0" borderId="0" xfId="0" applyNumberFormat="1" applyFont="1" applyAlignment="1">
      <alignment vertical="center" wrapText="1"/>
    </xf>
    <xf numFmtId="0" fontId="0" fillId="0" borderId="49" xfId="0" applyBorder="1" applyAlignment="1" applyProtection="1">
      <alignment horizontal="center" vertical="center"/>
      <protection locked="0"/>
    </xf>
    <xf numFmtId="0" fontId="7" fillId="6" borderId="79" xfId="0" applyFont="1" applyFill="1" applyBorder="1" applyAlignment="1">
      <alignment horizontal="center" vertical="center"/>
    </xf>
    <xf numFmtId="0" fontId="7" fillId="6" borderId="80" xfId="0" applyFont="1" applyFill="1" applyBorder="1" applyAlignment="1">
      <alignment horizontal="center" vertical="center"/>
    </xf>
    <xf numFmtId="0" fontId="3" fillId="0" borderId="0" xfId="0" applyFont="1" applyAlignment="1">
      <alignment vertical="top"/>
    </xf>
    <xf numFmtId="0" fontId="0" fillId="0" borderId="1" xfId="0" applyBorder="1">
      <alignment vertical="center"/>
    </xf>
    <xf numFmtId="0" fontId="0" fillId="0" borderId="2" xfId="0" applyBorder="1">
      <alignment vertical="center"/>
    </xf>
    <xf numFmtId="0" fontId="0" fillId="0" borderId="37" xfId="0" applyBorder="1">
      <alignment vertical="center"/>
    </xf>
    <xf numFmtId="0" fontId="0" fillId="0" borderId="3" xfId="0" applyBorder="1">
      <alignment vertical="center"/>
    </xf>
    <xf numFmtId="0" fontId="0" fillId="0" borderId="41" xfId="0" applyBorder="1">
      <alignment vertical="center"/>
    </xf>
    <xf numFmtId="0" fontId="0" fillId="0" borderId="4" xfId="0" applyBorder="1">
      <alignment vertical="center"/>
    </xf>
    <xf numFmtId="0" fontId="0" fillId="0" borderId="40" xfId="0" applyBorder="1">
      <alignment vertical="center"/>
    </xf>
    <xf numFmtId="0" fontId="0" fillId="0" borderId="5" xfId="0" applyBorder="1" applyAlignment="1">
      <alignment vertical="top"/>
    </xf>
    <xf numFmtId="0" fontId="2" fillId="0" borderId="0" xfId="0" applyFont="1" applyAlignment="1">
      <alignment vertical="top"/>
    </xf>
    <xf numFmtId="0" fontId="0" fillId="0" borderId="0" xfId="0" applyAlignment="1" applyProtection="1">
      <alignment horizontal="center" vertical="center"/>
      <protection locked="0"/>
    </xf>
    <xf numFmtId="0" fontId="0" fillId="0" borderId="0" xfId="0" applyAlignment="1">
      <alignment horizontal="left" vertical="top"/>
    </xf>
    <xf numFmtId="178" fontId="0" fillId="0" borderId="13" xfId="0" applyNumberFormat="1" applyBorder="1">
      <alignment vertical="center"/>
    </xf>
    <xf numFmtId="0" fontId="7" fillId="0" borderId="0" xfId="0" applyFont="1">
      <alignment vertical="center"/>
    </xf>
    <xf numFmtId="0" fontId="0" fillId="4" borderId="0" xfId="0" applyFill="1" applyAlignment="1">
      <alignment horizontal="center" vertical="center" wrapText="1"/>
    </xf>
    <xf numFmtId="0" fontId="0" fillId="0" borderId="82" xfId="0" applyBorder="1" applyAlignment="1">
      <alignment horizontal="center" vertical="center" wrapText="1"/>
    </xf>
    <xf numFmtId="0" fontId="14" fillId="0" borderId="0" xfId="0" applyFont="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14" fillId="0" borderId="0" xfId="0" applyFont="1" applyAlignment="1" applyProtection="1">
      <alignment vertical="center" wrapText="1"/>
      <protection hidden="1"/>
    </xf>
    <xf numFmtId="178" fontId="14" fillId="0" borderId="0" xfId="0" applyNumberFormat="1" applyFont="1" applyAlignment="1">
      <alignment horizontal="center" vertical="center" wrapText="1"/>
    </xf>
    <xf numFmtId="0" fontId="22" fillId="0" borderId="0" xfId="0" applyFont="1" applyAlignment="1" applyProtection="1">
      <alignment horizontal="center" vertical="center" wrapText="1"/>
      <protection hidden="1"/>
    </xf>
    <xf numFmtId="0" fontId="0" fillId="0" borderId="81" xfId="0" applyBorder="1">
      <alignment vertical="center"/>
    </xf>
    <xf numFmtId="2" fontId="0" fillId="0" borderId="81" xfId="0" applyNumberFormat="1" applyBorder="1">
      <alignment vertical="center"/>
    </xf>
    <xf numFmtId="178" fontId="0" fillId="0" borderId="81" xfId="0" applyNumberFormat="1" applyBorder="1">
      <alignment vertical="center"/>
    </xf>
    <xf numFmtId="1" fontId="0" fillId="0" borderId="81" xfId="0" applyNumberFormat="1" applyBorder="1">
      <alignment vertical="center"/>
    </xf>
    <xf numFmtId="2" fontId="0" fillId="0" borderId="13" xfId="0" applyNumberFormat="1" applyBorder="1">
      <alignment vertical="center"/>
    </xf>
    <xf numFmtId="0" fontId="0" fillId="0" borderId="13" xfId="0" applyBorder="1" applyAlignment="1">
      <alignment horizontal="right" vertical="center"/>
    </xf>
    <xf numFmtId="1" fontId="0" fillId="0" borderId="13" xfId="0" applyNumberFormat="1" applyBorder="1">
      <alignment vertical="center"/>
    </xf>
    <xf numFmtId="0" fontId="23" fillId="0" borderId="5" xfId="2" applyFont="1" applyBorder="1" applyAlignment="1">
      <alignment horizontal="left" vertical="center" wrapText="1"/>
    </xf>
    <xf numFmtId="0" fontId="10" fillId="0" borderId="5" xfId="2" applyBorder="1" applyAlignment="1">
      <alignment horizontal="left" vertical="center" wrapText="1"/>
    </xf>
    <xf numFmtId="0" fontId="18" fillId="0" borderId="0" xfId="0" applyFont="1" applyAlignment="1">
      <alignment horizontal="left" vertical="center" wrapText="1"/>
    </xf>
    <xf numFmtId="0" fontId="2" fillId="0" borderId="0" xfId="0" applyFont="1" applyAlignment="1">
      <alignment horizontal="lef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6" xfId="0" applyFont="1" applyFill="1" applyBorder="1" applyAlignment="1">
      <alignment horizontal="center" vertical="center"/>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2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39" xfId="0" applyBorder="1" applyAlignment="1">
      <alignment horizontal="left" vertical="center" wrapText="1"/>
    </xf>
    <xf numFmtId="0" fontId="2" fillId="0" borderId="2" xfId="0" applyFont="1" applyBorder="1" applyAlignment="1">
      <alignment horizontal="left" vertical="center"/>
    </xf>
    <xf numFmtId="0" fontId="5" fillId="2" borderId="35" xfId="0" applyFont="1" applyFill="1" applyBorder="1" applyAlignment="1">
      <alignment horizontal="center" vertical="center"/>
    </xf>
    <xf numFmtId="0" fontId="5" fillId="2" borderId="37" xfId="0" applyFont="1" applyFill="1" applyBorder="1" applyAlignment="1">
      <alignment horizontal="center" vertical="center"/>
    </xf>
    <xf numFmtId="0" fontId="10" fillId="0" borderId="26" xfId="2" applyBorder="1" applyAlignment="1">
      <alignment horizontal="center" vertical="center"/>
    </xf>
    <xf numFmtId="0" fontId="10" fillId="0" borderId="27" xfId="2" applyBorder="1" applyAlignment="1">
      <alignment horizontal="center" vertical="center"/>
    </xf>
    <xf numFmtId="0" fontId="10" fillId="0" borderId="38" xfId="2" applyBorder="1" applyAlignment="1">
      <alignment horizontal="center" vertical="center"/>
    </xf>
    <xf numFmtId="0" fontId="10" fillId="0" borderId="39" xfId="2" applyBorder="1" applyAlignment="1">
      <alignment horizontal="center" vertical="center"/>
    </xf>
    <xf numFmtId="0" fontId="0" fillId="0" borderId="26" xfId="0" applyBorder="1" applyAlignment="1">
      <alignment horizontal="left" vertical="center" wrapText="1"/>
    </xf>
    <xf numFmtId="0" fontId="0" fillId="0" borderId="41" xfId="0" applyBorder="1" applyAlignment="1">
      <alignment horizontal="left" vertical="center" wrapText="1"/>
    </xf>
    <xf numFmtId="0" fontId="0" fillId="0" borderId="38" xfId="0" applyBorder="1" applyAlignment="1">
      <alignment horizontal="left" vertical="center" wrapText="1"/>
    </xf>
    <xf numFmtId="0" fontId="0" fillId="0" borderId="40" xfId="0" applyBorder="1" applyAlignment="1">
      <alignment horizontal="left" vertical="center" wrapText="1"/>
    </xf>
    <xf numFmtId="0" fontId="10" fillId="10" borderId="26" xfId="2" applyFill="1" applyBorder="1" applyAlignment="1">
      <alignment horizontal="center" vertical="center" wrapText="1"/>
    </xf>
    <xf numFmtId="0" fontId="10" fillId="10" borderId="27" xfId="2" applyFill="1" applyBorder="1" applyAlignment="1">
      <alignment horizontal="center" vertical="center" wrapText="1"/>
    </xf>
    <xf numFmtId="0" fontId="10" fillId="10" borderId="38" xfId="2" applyFill="1" applyBorder="1" applyAlignment="1">
      <alignment horizontal="center" vertical="center" wrapText="1"/>
    </xf>
    <xf numFmtId="0" fontId="10" fillId="10" borderId="39" xfId="2" applyFill="1" applyBorder="1" applyAlignment="1">
      <alignment horizontal="center" vertical="center" wrapText="1"/>
    </xf>
    <xf numFmtId="0" fontId="0" fillId="0" borderId="22" xfId="0" applyBorder="1" applyAlignment="1">
      <alignment horizontal="left" vertical="center" wrapText="1"/>
    </xf>
    <xf numFmtId="0" fontId="0" fillId="0" borderId="14"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49" fontId="0" fillId="0" borderId="14" xfId="0" applyNumberFormat="1" applyBorder="1" applyAlignment="1" applyProtection="1">
      <alignment horizontal="left" vertical="center"/>
      <protection locked="0"/>
    </xf>
    <xf numFmtId="49" fontId="0" fillId="0" borderId="15" xfId="0" applyNumberFormat="1" applyBorder="1" applyAlignment="1" applyProtection="1">
      <alignment horizontal="left" vertical="center"/>
      <protection locked="0"/>
    </xf>
    <xf numFmtId="49" fontId="0" fillId="0" borderId="21" xfId="0" applyNumberFormat="1" applyBorder="1" applyAlignment="1" applyProtection="1">
      <alignment horizontal="left" vertical="center"/>
      <protection locked="0"/>
    </xf>
    <xf numFmtId="0" fontId="0" fillId="0" borderId="13" xfId="0" applyBorder="1" applyAlignment="1">
      <alignment horizontal="left" vertical="center" wrapText="1"/>
    </xf>
    <xf numFmtId="0" fontId="0" fillId="0" borderId="17" xfId="0" applyBorder="1" applyAlignment="1">
      <alignment horizontal="left" vertical="center" wrapText="1"/>
    </xf>
    <xf numFmtId="0" fontId="0" fillId="0" borderId="13" xfId="0" applyBorder="1" applyAlignment="1">
      <alignment horizontal="left" vertical="center"/>
    </xf>
    <xf numFmtId="0" fontId="5" fillId="6" borderId="18" xfId="0" applyFont="1" applyFill="1" applyBorder="1" applyAlignment="1">
      <alignment horizontal="center" vertical="center"/>
    </xf>
    <xf numFmtId="0" fontId="5" fillId="6" borderId="19" xfId="0" applyFont="1" applyFill="1" applyBorder="1" applyAlignment="1">
      <alignment horizontal="center" vertical="center"/>
    </xf>
    <xf numFmtId="0" fontId="0" fillId="0" borderId="23" xfId="0" applyBorder="1" applyAlignment="1">
      <alignment horizontal="lef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xf>
    <xf numFmtId="0" fontId="0" fillId="0" borderId="21" xfId="0" applyBorder="1" applyAlignment="1">
      <alignment horizontal="left" vertical="center"/>
    </xf>
    <xf numFmtId="0" fontId="10" fillId="0" borderId="14" xfId="2" applyBorder="1" applyAlignment="1" applyProtection="1">
      <alignment horizontal="left" vertical="center"/>
      <protection locked="0"/>
    </xf>
    <xf numFmtId="0" fontId="24" fillId="0" borderId="13" xfId="2" applyFont="1" applyBorder="1" applyAlignment="1">
      <alignment horizontal="left" vertical="center" wrapText="1"/>
    </xf>
    <xf numFmtId="0" fontId="10" fillId="0" borderId="13" xfId="2" applyBorder="1" applyAlignment="1">
      <alignment horizontal="left" vertical="center"/>
    </xf>
    <xf numFmtId="0" fontId="5" fillId="6" borderId="20" xfId="0" applyFont="1" applyFill="1" applyBorder="1" applyAlignment="1">
      <alignment horizontal="center" vertical="center"/>
    </xf>
    <xf numFmtId="0" fontId="23" fillId="0" borderId="14" xfId="2" applyFont="1" applyBorder="1" applyAlignment="1">
      <alignment horizontal="left" vertical="center" wrapText="1"/>
    </xf>
    <xf numFmtId="0" fontId="10" fillId="0" borderId="15" xfId="2" applyBorder="1" applyAlignment="1">
      <alignment horizontal="left" vertical="center" wrapText="1"/>
    </xf>
    <xf numFmtId="0" fontId="10" fillId="0" borderId="16" xfId="2" applyBorder="1" applyAlignment="1">
      <alignment horizontal="left" vertical="center" wrapText="1"/>
    </xf>
    <xf numFmtId="0" fontId="14" fillId="0" borderId="0" xfId="0" applyFont="1" applyAlignment="1" applyProtection="1">
      <alignment horizontal="center" vertical="center" wrapText="1"/>
      <protection hidden="1"/>
    </xf>
    <xf numFmtId="0" fontId="0" fillId="4" borderId="10" xfId="0" applyFill="1" applyBorder="1" applyAlignment="1">
      <alignment horizontal="center" vertical="center" wrapText="1"/>
    </xf>
    <xf numFmtId="0" fontId="0" fillId="4" borderId="0" xfId="0" applyFill="1" applyAlignment="1">
      <alignment horizontal="center" vertical="center" wrapText="1"/>
    </xf>
    <xf numFmtId="0" fontId="0" fillId="4" borderId="43"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45" xfId="0"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6" fillId="0" borderId="0" xfId="0" applyFont="1" applyAlignment="1">
      <alignment horizontal="left" vertical="center" wrapText="1"/>
    </xf>
    <xf numFmtId="0" fontId="6" fillId="5" borderId="0" xfId="0" applyFont="1" applyFill="1" applyAlignment="1">
      <alignment horizontal="center" vertical="center" wrapText="1"/>
    </xf>
    <xf numFmtId="0" fontId="6" fillId="5" borderId="5" xfId="0" applyFont="1" applyFill="1" applyBorder="1" applyAlignment="1">
      <alignment horizontal="center" vertical="center" wrapText="1"/>
    </xf>
    <xf numFmtId="0" fontId="0" fillId="4" borderId="34"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78" xfId="0" applyBorder="1" applyAlignment="1">
      <alignment horizontal="left" vertical="top"/>
    </xf>
    <xf numFmtId="0" fontId="0" fillId="0" borderId="29" xfId="0" applyBorder="1" applyAlignment="1">
      <alignment horizontal="left" vertical="top"/>
    </xf>
    <xf numFmtId="0" fontId="0" fillId="0" borderId="64" xfId="0" applyBorder="1" applyAlignment="1">
      <alignment horizontal="left" vertical="top"/>
    </xf>
    <xf numFmtId="0" fontId="0" fillId="0" borderId="26"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30" xfId="0" applyBorder="1" applyAlignment="1">
      <alignment horizontal="left" vertical="top"/>
    </xf>
    <xf numFmtId="0" fontId="0" fillId="0" borderId="28" xfId="0" applyBorder="1" applyAlignment="1">
      <alignment horizontal="left" vertical="top"/>
    </xf>
    <xf numFmtId="0" fontId="0" fillId="0" borderId="31" xfId="0" applyBorder="1" applyAlignment="1">
      <alignment horizontal="left" vertical="top"/>
    </xf>
    <xf numFmtId="178" fontId="16" fillId="0" borderId="53" xfId="0" applyNumberFormat="1" applyFont="1" applyBorder="1" applyAlignment="1" applyProtection="1">
      <alignment horizontal="center" vertical="center" wrapText="1"/>
      <protection hidden="1"/>
    </xf>
    <xf numFmtId="178" fontId="16" fillId="0" borderId="47" xfId="0" applyNumberFormat="1" applyFont="1" applyBorder="1" applyAlignment="1" applyProtection="1">
      <alignment horizontal="center" vertical="center" wrapText="1"/>
      <protection hidden="1"/>
    </xf>
    <xf numFmtId="178" fontId="16" fillId="0" borderId="54" xfId="0" applyNumberFormat="1" applyFont="1" applyBorder="1" applyAlignment="1" applyProtection="1">
      <alignment horizontal="center" vertical="center" wrapText="1"/>
      <protection hidden="1"/>
    </xf>
    <xf numFmtId="178" fontId="16" fillId="0" borderId="55" xfId="0" applyNumberFormat="1" applyFont="1" applyBorder="1" applyAlignment="1" applyProtection="1">
      <alignment horizontal="center" vertical="center" wrapText="1"/>
      <protection hidden="1"/>
    </xf>
    <xf numFmtId="178" fontId="16" fillId="0" borderId="56" xfId="0" applyNumberFormat="1" applyFont="1" applyBorder="1" applyAlignment="1" applyProtection="1">
      <alignment horizontal="center" vertical="center" wrapText="1"/>
      <protection hidden="1"/>
    </xf>
    <xf numFmtId="178" fontId="16" fillId="0" borderId="57" xfId="0" applyNumberFormat="1" applyFont="1" applyBorder="1" applyAlignment="1" applyProtection="1">
      <alignment horizontal="center" vertical="center" wrapText="1"/>
      <protection hidden="1"/>
    </xf>
    <xf numFmtId="178" fontId="16" fillId="0" borderId="50" xfId="0" applyNumberFormat="1" applyFont="1" applyBorder="1" applyAlignment="1" applyProtection="1">
      <alignment horizontal="center" vertical="center" wrapText="1"/>
      <protection hidden="1"/>
    </xf>
    <xf numFmtId="178" fontId="16" fillId="0" borderId="51" xfId="0" applyNumberFormat="1" applyFont="1" applyBorder="1" applyAlignment="1" applyProtection="1">
      <alignment horizontal="center" vertical="center" wrapText="1"/>
      <protection hidden="1"/>
    </xf>
    <xf numFmtId="178" fontId="16" fillId="0" borderId="52" xfId="0" applyNumberFormat="1" applyFont="1" applyBorder="1" applyAlignment="1" applyProtection="1">
      <alignment horizontal="center" vertical="center" wrapText="1"/>
      <protection hidden="1"/>
    </xf>
    <xf numFmtId="0" fontId="15" fillId="11" borderId="48"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15" fillId="11" borderId="49" xfId="0" applyFont="1" applyFill="1" applyBorder="1" applyAlignment="1" applyProtection="1">
      <alignment horizontal="center" vertical="center" wrapText="1"/>
      <protection hidden="1"/>
    </xf>
    <xf numFmtId="177" fontId="15" fillId="9" borderId="18" xfId="0" applyNumberFormat="1" applyFont="1" applyFill="1" applyBorder="1" applyAlignment="1" applyProtection="1">
      <alignment horizontal="center" vertical="center" wrapText="1"/>
      <protection hidden="1"/>
    </xf>
    <xf numFmtId="177" fontId="15" fillId="9" borderId="85" xfId="0" applyNumberFormat="1" applyFont="1" applyFill="1" applyBorder="1" applyAlignment="1" applyProtection="1">
      <alignment horizontal="center" vertical="center" wrapText="1"/>
      <protection hidden="1"/>
    </xf>
    <xf numFmtId="0" fontId="15" fillId="9" borderId="65" xfId="0" applyFont="1" applyFill="1" applyBorder="1" applyAlignment="1" applyProtection="1">
      <alignment horizontal="center" vertical="center" wrapText="1"/>
      <protection hidden="1"/>
    </xf>
    <xf numFmtId="0" fontId="15" fillId="9" borderId="63" xfId="0" applyFont="1" applyFill="1" applyBorder="1" applyAlignment="1" applyProtection="1">
      <alignment horizontal="center" vertical="center" wrapText="1"/>
      <protection hidden="1"/>
    </xf>
    <xf numFmtId="0" fontId="15" fillId="9" borderId="35" xfId="0" applyFont="1" applyFill="1" applyBorder="1" applyAlignment="1" applyProtection="1">
      <alignment horizontal="center" vertical="center" wrapText="1"/>
      <protection hidden="1"/>
    </xf>
    <xf numFmtId="0" fontId="15" fillId="9" borderId="2" xfId="0" applyFont="1" applyFill="1" applyBorder="1" applyAlignment="1" applyProtection="1">
      <alignment horizontal="center" vertical="center" wrapText="1"/>
      <protection hidden="1"/>
    </xf>
    <xf numFmtId="0" fontId="15" fillId="9" borderId="37" xfId="0" applyFont="1" applyFill="1" applyBorder="1" applyAlignment="1" applyProtection="1">
      <alignment horizontal="center" vertical="center" wrapText="1"/>
      <protection hidden="1"/>
    </xf>
    <xf numFmtId="0" fontId="15" fillId="9" borderId="38" xfId="0" applyFont="1" applyFill="1" applyBorder="1" applyAlignment="1" applyProtection="1">
      <alignment horizontal="center" vertical="center" wrapText="1"/>
      <protection hidden="1"/>
    </xf>
    <xf numFmtId="0" fontId="15" fillId="9" borderId="5" xfId="0" applyFont="1" applyFill="1" applyBorder="1" applyAlignment="1" applyProtection="1">
      <alignment horizontal="center" vertical="center" wrapText="1"/>
      <protection hidden="1"/>
    </xf>
    <xf numFmtId="0" fontId="15" fillId="9" borderId="40" xfId="0" applyFont="1" applyFill="1" applyBorder="1" applyAlignment="1" applyProtection="1">
      <alignment horizontal="center" vertical="center" wrapText="1"/>
      <protection hidden="1"/>
    </xf>
    <xf numFmtId="0" fontId="15" fillId="9" borderId="23" xfId="0" applyFont="1" applyFill="1" applyBorder="1" applyAlignment="1" applyProtection="1">
      <alignment horizontal="center" vertical="center" wrapText="1"/>
      <protection hidden="1"/>
    </xf>
    <xf numFmtId="0" fontId="15" fillId="9" borderId="46" xfId="0" applyFont="1" applyFill="1" applyBorder="1" applyAlignment="1" applyProtection="1">
      <alignment horizontal="center" vertical="center" wrapText="1"/>
      <protection hidden="1"/>
    </xf>
    <xf numFmtId="176" fontId="15" fillId="0" borderId="13" xfId="0" applyNumberFormat="1"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176" fontId="15" fillId="0" borderId="14" xfId="0" applyNumberFormat="1" applyFont="1" applyBorder="1" applyAlignment="1" applyProtection="1">
      <alignment horizontal="center" vertical="center" wrapText="1"/>
      <protection hidden="1"/>
    </xf>
    <xf numFmtId="0" fontId="15" fillId="0" borderId="15" xfId="0" applyFont="1" applyBorder="1" applyAlignment="1" applyProtection="1">
      <alignment horizontal="center" vertical="center" wrapText="1"/>
      <protection hidden="1"/>
    </xf>
    <xf numFmtId="0" fontId="15" fillId="0" borderId="16" xfId="0" applyFont="1" applyBorder="1" applyAlignment="1" applyProtection="1">
      <alignment horizontal="center" vertical="center" wrapText="1"/>
      <protection hidden="1"/>
    </xf>
    <xf numFmtId="0" fontId="15" fillId="0" borderId="14" xfId="0" applyFont="1" applyBorder="1" applyAlignment="1" applyProtection="1">
      <alignment horizontal="center" vertical="center" wrapText="1"/>
      <protection hidden="1"/>
    </xf>
    <xf numFmtId="0" fontId="15" fillId="11" borderId="70" xfId="0" applyFont="1" applyFill="1" applyBorder="1" applyAlignment="1" applyProtection="1">
      <alignment horizontal="center" vertical="center" wrapText="1"/>
      <protection hidden="1"/>
    </xf>
    <xf numFmtId="0" fontId="15" fillId="11" borderId="46" xfId="0" applyFont="1" applyFill="1" applyBorder="1" applyAlignment="1" applyProtection="1">
      <alignment horizontal="center" vertical="center" wrapText="1"/>
      <protection hidden="1"/>
    </xf>
    <xf numFmtId="0" fontId="15" fillId="11" borderId="23" xfId="0" applyFont="1" applyFill="1" applyBorder="1" applyAlignment="1" applyProtection="1">
      <alignment horizontal="center" vertical="center" wrapText="1"/>
      <protection hidden="1"/>
    </xf>
    <xf numFmtId="0" fontId="15" fillId="11" borderId="25" xfId="0" applyFont="1" applyFill="1" applyBorder="1" applyAlignment="1" applyProtection="1">
      <alignment horizontal="center" vertical="center" wrapText="1"/>
      <protection hidden="1"/>
    </xf>
    <xf numFmtId="176" fontId="15" fillId="9" borderId="14" xfId="0" applyNumberFormat="1" applyFont="1" applyFill="1" applyBorder="1" applyAlignment="1" applyProtection="1">
      <alignment horizontal="left" vertical="center" wrapText="1"/>
      <protection hidden="1"/>
    </xf>
    <xf numFmtId="176" fontId="15" fillId="9" borderId="15" xfId="0" applyNumberFormat="1" applyFont="1" applyFill="1" applyBorder="1" applyAlignment="1" applyProtection="1">
      <alignment horizontal="left" vertical="center" wrapText="1"/>
      <protection hidden="1"/>
    </xf>
    <xf numFmtId="176" fontId="15" fillId="9" borderId="16" xfId="0" applyNumberFormat="1" applyFont="1" applyFill="1" applyBorder="1" applyAlignment="1" applyProtection="1">
      <alignment horizontal="left" vertical="center" wrapText="1"/>
      <protection hidden="1"/>
    </xf>
    <xf numFmtId="176" fontId="15" fillId="0" borderId="15" xfId="0" applyNumberFormat="1" applyFont="1" applyBorder="1" applyAlignment="1" applyProtection="1">
      <alignment horizontal="center" vertical="center" wrapText="1"/>
      <protection hidden="1"/>
    </xf>
    <xf numFmtId="176" fontId="15" fillId="0" borderId="16" xfId="0" applyNumberFormat="1" applyFont="1" applyBorder="1" applyAlignment="1" applyProtection="1">
      <alignment horizontal="center" vertical="center" wrapText="1"/>
      <protection hidden="1"/>
    </xf>
    <xf numFmtId="176" fontId="15" fillId="0" borderId="14" xfId="0" applyNumberFormat="1" applyFont="1" applyBorder="1" applyAlignment="1" applyProtection="1">
      <alignment horizontal="left" vertical="center" wrapText="1"/>
      <protection hidden="1"/>
    </xf>
    <xf numFmtId="176" fontId="15" fillId="0" borderId="15" xfId="0" applyNumberFormat="1" applyFont="1" applyBorder="1" applyAlignment="1" applyProtection="1">
      <alignment horizontal="left" vertical="center" wrapText="1"/>
      <protection hidden="1"/>
    </xf>
    <xf numFmtId="176" fontId="15" fillId="0" borderId="16" xfId="0" applyNumberFormat="1" applyFont="1" applyBorder="1" applyAlignment="1" applyProtection="1">
      <alignment horizontal="left" vertical="center" wrapText="1"/>
      <protection hidden="1"/>
    </xf>
    <xf numFmtId="176" fontId="15" fillId="0" borderId="26" xfId="0" applyNumberFormat="1" applyFont="1" applyBorder="1" applyAlignment="1" applyProtection="1">
      <alignment horizontal="left" vertical="top" wrapText="1"/>
      <protection hidden="1"/>
    </xf>
    <xf numFmtId="176" fontId="15" fillId="0" borderId="0" xfId="0" applyNumberFormat="1" applyFont="1" applyAlignment="1" applyProtection="1">
      <alignment horizontal="left" vertical="top" wrapText="1"/>
      <protection hidden="1"/>
    </xf>
    <xf numFmtId="176" fontId="15" fillId="0" borderId="27" xfId="0" applyNumberFormat="1" applyFont="1" applyBorder="1" applyAlignment="1" applyProtection="1">
      <alignment horizontal="left" vertical="top" wrapText="1"/>
      <protection hidden="1"/>
    </xf>
    <xf numFmtId="176" fontId="15" fillId="0" borderId="30" xfId="0" applyNumberFormat="1" applyFont="1" applyBorder="1" applyAlignment="1" applyProtection="1">
      <alignment horizontal="left" vertical="top" wrapText="1"/>
      <protection hidden="1"/>
    </xf>
    <xf numFmtId="176" fontId="15" fillId="0" borderId="28" xfId="0" applyNumberFormat="1" applyFont="1" applyBorder="1" applyAlignment="1" applyProtection="1">
      <alignment horizontal="left" vertical="top" wrapText="1"/>
      <protection hidden="1"/>
    </xf>
    <xf numFmtId="176" fontId="15" fillId="0" borderId="31" xfId="0" applyNumberFormat="1" applyFont="1" applyBorder="1" applyAlignment="1" applyProtection="1">
      <alignment horizontal="left" vertical="top" wrapText="1"/>
      <protection hidden="1"/>
    </xf>
    <xf numFmtId="0" fontId="15" fillId="11" borderId="6" xfId="0" applyFont="1" applyFill="1" applyBorder="1" applyAlignment="1" applyProtection="1">
      <alignment horizontal="center" vertical="center" wrapText="1"/>
      <protection hidden="1"/>
    </xf>
    <xf numFmtId="0" fontId="15" fillId="11" borderId="83" xfId="0" applyFont="1" applyFill="1" applyBorder="1" applyAlignment="1" applyProtection="1">
      <alignment horizontal="center" vertical="center" wrapText="1"/>
      <protection hidden="1"/>
    </xf>
    <xf numFmtId="0" fontId="15" fillId="11" borderId="84" xfId="0" applyFont="1" applyFill="1" applyBorder="1" applyAlignment="1" applyProtection="1">
      <alignment horizontal="center" vertical="center" wrapText="1"/>
      <protection hidden="1"/>
    </xf>
    <xf numFmtId="178" fontId="16" fillId="0" borderId="69" xfId="0" applyNumberFormat="1" applyFont="1" applyBorder="1" applyAlignment="1" applyProtection="1">
      <alignment horizontal="center" vertical="center" wrapText="1"/>
      <protection hidden="1"/>
    </xf>
    <xf numFmtId="178" fontId="16" fillId="0" borderId="62" xfId="0" applyNumberFormat="1" applyFont="1" applyBorder="1" applyAlignment="1" applyProtection="1">
      <alignment horizontal="center" vertical="center" wrapText="1"/>
      <protection hidden="1"/>
    </xf>
    <xf numFmtId="178" fontId="16" fillId="0" borderId="68" xfId="0" applyNumberFormat="1" applyFont="1" applyBorder="1" applyAlignment="1" applyProtection="1">
      <alignment horizontal="center" vertical="center" wrapText="1"/>
      <protection hidden="1"/>
    </xf>
    <xf numFmtId="178" fontId="16" fillId="0" borderId="74" xfId="0" applyNumberFormat="1" applyFont="1" applyBorder="1" applyAlignment="1" applyProtection="1">
      <alignment horizontal="center" vertical="center" wrapText="1"/>
      <protection hidden="1"/>
    </xf>
    <xf numFmtId="178" fontId="16" fillId="0" borderId="61" xfId="0" applyNumberFormat="1" applyFont="1" applyBorder="1" applyAlignment="1" applyProtection="1">
      <alignment horizontal="center" vertical="center" wrapText="1"/>
      <protection hidden="1"/>
    </xf>
    <xf numFmtId="178" fontId="16" fillId="0" borderId="73" xfId="0" applyNumberFormat="1" applyFont="1" applyBorder="1" applyAlignment="1" applyProtection="1">
      <alignment horizontal="center" vertical="center" wrapText="1"/>
      <protection hidden="1"/>
    </xf>
    <xf numFmtId="178" fontId="16" fillId="0" borderId="60" xfId="0" applyNumberFormat="1" applyFont="1" applyBorder="1" applyAlignment="1" applyProtection="1">
      <alignment horizontal="center" vertical="center" wrapText="1"/>
      <protection hidden="1"/>
    </xf>
    <xf numFmtId="178" fontId="16" fillId="0" borderId="71" xfId="0" applyNumberFormat="1" applyFont="1" applyBorder="1" applyAlignment="1" applyProtection="1">
      <alignment horizontal="center" vertical="center" wrapText="1"/>
      <protection hidden="1"/>
    </xf>
    <xf numFmtId="178" fontId="16" fillId="0" borderId="72" xfId="0" applyNumberFormat="1" applyFont="1" applyBorder="1" applyAlignment="1" applyProtection="1">
      <alignment horizontal="center" vertical="center" wrapText="1"/>
      <protection hidden="1"/>
    </xf>
    <xf numFmtId="178" fontId="15" fillId="9" borderId="65" xfId="0" applyNumberFormat="1" applyFont="1" applyFill="1" applyBorder="1" applyAlignment="1" applyProtection="1">
      <alignment horizontal="center" vertical="center" wrapText="1"/>
      <protection hidden="1"/>
    </xf>
    <xf numFmtId="0" fontId="15" fillId="9" borderId="66" xfId="0" applyFont="1" applyFill="1" applyBorder="1" applyAlignment="1" applyProtection="1">
      <alignment horizontal="center" vertical="center" wrapText="1"/>
      <protection hidden="1"/>
    </xf>
    <xf numFmtId="0" fontId="15" fillId="9" borderId="67" xfId="0" applyFont="1" applyFill="1" applyBorder="1" applyAlignment="1" applyProtection="1">
      <alignment horizontal="center" vertical="center" wrapText="1"/>
      <protection hidden="1"/>
    </xf>
    <xf numFmtId="177" fontId="15" fillId="9" borderId="75" xfId="0" applyNumberFormat="1" applyFont="1" applyFill="1" applyBorder="1" applyAlignment="1" applyProtection="1">
      <alignment horizontal="center" vertical="center" wrapText="1"/>
      <protection hidden="1"/>
    </xf>
    <xf numFmtId="177" fontId="15" fillId="9" borderId="63" xfId="0" applyNumberFormat="1" applyFont="1" applyFill="1" applyBorder="1" applyAlignment="1" applyProtection="1">
      <alignment horizontal="center" vertical="center" wrapText="1"/>
      <protection hidden="1"/>
    </xf>
    <xf numFmtId="0" fontId="0" fillId="0" borderId="17" xfId="0" applyBorder="1" applyAlignment="1">
      <alignment horizontal="center" vertical="center"/>
    </xf>
    <xf numFmtId="0" fontId="0" fillId="0" borderId="13" xfId="0" applyBorder="1" applyAlignment="1">
      <alignment horizontal="center" vertical="center"/>
    </xf>
  </cellXfs>
  <cellStyles count="3">
    <cellStyle name="ハイパーリンク" xfId="2" builtinId="8"/>
    <cellStyle name="標準" xfId="0" builtinId="0"/>
    <cellStyle name="標準 5" xfId="1" xr:uid="{AC1FE23C-7EA4-4604-AD28-053D548C62A5}"/>
  </cellStyles>
  <dxfs count="3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0000"/>
        </patternFill>
      </fill>
    </dxf>
    <dxf>
      <fill>
        <patternFill>
          <bgColor theme="1"/>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281353</xdr:rowOff>
    </xdr:from>
    <xdr:to>
      <xdr:col>9</xdr:col>
      <xdr:colOff>184730</xdr:colOff>
      <xdr:row>16</xdr:row>
      <xdr:rowOff>194096</xdr:rowOff>
    </xdr:to>
    <xdr:pic>
      <xdr:nvPicPr>
        <xdr:cNvPr id="3" name="図 2">
          <a:extLst>
            <a:ext uri="{FF2B5EF4-FFF2-40B4-BE49-F238E27FC236}">
              <a16:creationId xmlns:a16="http://schemas.microsoft.com/office/drawing/2014/main" id="{EC0C7888-2885-4C08-294C-9F1378275A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462" y="6090138"/>
          <a:ext cx="3859914" cy="2732143"/>
        </a:xfrm>
        <a:prstGeom prst="rect">
          <a:avLst/>
        </a:prstGeom>
      </xdr:spPr>
    </xdr:pic>
    <xdr:clientData/>
  </xdr:twoCellAnchor>
  <xdr:twoCellAnchor editAs="oneCell">
    <xdr:from>
      <xdr:col>10</xdr:col>
      <xdr:colOff>0</xdr:colOff>
      <xdr:row>6</xdr:row>
      <xdr:rowOff>281353</xdr:rowOff>
    </xdr:from>
    <xdr:to>
      <xdr:col>17</xdr:col>
      <xdr:colOff>0</xdr:colOff>
      <xdr:row>19</xdr:row>
      <xdr:rowOff>8558</xdr:rowOff>
    </xdr:to>
    <xdr:pic>
      <xdr:nvPicPr>
        <xdr:cNvPr id="6" name="図 5">
          <a:extLst>
            <a:ext uri="{FF2B5EF4-FFF2-40B4-BE49-F238E27FC236}">
              <a16:creationId xmlns:a16="http://schemas.microsoft.com/office/drawing/2014/main" id="{1AA3D1DC-4208-B2A8-E059-DF5B7BAE7F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86400" y="6101128"/>
          <a:ext cx="4800600" cy="3480055"/>
        </a:xfrm>
        <a:prstGeom prst="rect">
          <a:avLst/>
        </a:prstGeom>
      </xdr:spPr>
    </xdr:pic>
    <xdr:clientData/>
  </xdr:twoCellAnchor>
  <xdr:twoCellAnchor>
    <xdr:from>
      <xdr:col>18</xdr:col>
      <xdr:colOff>57150</xdr:colOff>
      <xdr:row>14</xdr:row>
      <xdr:rowOff>180975</xdr:rowOff>
    </xdr:from>
    <xdr:to>
      <xdr:col>22</xdr:col>
      <xdr:colOff>593863</xdr:colOff>
      <xdr:row>18</xdr:row>
      <xdr:rowOff>203387</xdr:rowOff>
    </xdr:to>
    <xdr:sp macro="" textlink="">
      <xdr:nvSpPr>
        <xdr:cNvPr id="5" name="テキスト ボックス 4">
          <a:extLst>
            <a:ext uri="{FF2B5EF4-FFF2-40B4-BE49-F238E27FC236}">
              <a16:creationId xmlns:a16="http://schemas.microsoft.com/office/drawing/2014/main" id="{EF08D9E3-9C86-4EED-4D91-C3914A2664E4}"/>
            </a:ext>
          </a:extLst>
        </xdr:cNvPr>
        <xdr:cNvSpPr txBox="1"/>
      </xdr:nvSpPr>
      <xdr:spPr>
        <a:xfrm>
          <a:off x="11029950" y="8286750"/>
          <a:ext cx="3279913" cy="1193987"/>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rtl="0" eaLnBrk="1" latinLnBrk="0" hangingPunct="1"/>
          <a:r>
            <a:rPr kumimoji="1" lang="ja-JP" altLang="ja-JP" sz="1050">
              <a:solidFill>
                <a:schemeClr val="dk1"/>
              </a:solidFill>
              <a:effectLst/>
              <a:latin typeface="+mn-lt"/>
              <a:ea typeface="+mn-ea"/>
              <a:cs typeface="+mn-cs"/>
            </a:rPr>
            <a:t>本試験では、試験品の高さ調整をレーザー測距計に</a:t>
          </a:r>
          <a:r>
            <a:rPr kumimoji="1" lang="ja-JP" altLang="en-US" sz="1050">
              <a:solidFill>
                <a:schemeClr val="dk1"/>
              </a:solidFill>
              <a:effectLst/>
              <a:latin typeface="+mn-lt"/>
              <a:ea typeface="+mn-ea"/>
              <a:cs typeface="+mn-cs"/>
            </a:rPr>
            <a:t>より</a:t>
          </a:r>
          <a:r>
            <a:rPr kumimoji="1" lang="ja-JP" altLang="ja-JP" sz="1050">
              <a:solidFill>
                <a:schemeClr val="dk1"/>
              </a:solidFill>
              <a:effectLst/>
              <a:latin typeface="+mn-lt"/>
              <a:ea typeface="+mn-ea"/>
              <a:cs typeface="+mn-cs"/>
            </a:rPr>
            <a:t>実施いたします。</a:t>
          </a:r>
          <a:endParaRPr lang="ja-JP" altLang="ja-JP" sz="1050">
            <a:effectLst/>
          </a:endParaRPr>
        </a:p>
        <a:p>
          <a:pPr rtl="0" eaLnBrk="1" latinLnBrk="0" hangingPunct="1"/>
          <a:r>
            <a:rPr kumimoji="1" lang="ja-JP" altLang="ja-JP" sz="1050">
              <a:solidFill>
                <a:schemeClr val="dk1"/>
              </a:solidFill>
              <a:effectLst/>
              <a:latin typeface="+mn-lt"/>
              <a:ea typeface="+mn-ea"/>
              <a:cs typeface="+mn-cs"/>
            </a:rPr>
            <a:t>試験品ごとの反射率の違いによる位置調整誤差を減らすため、</a:t>
          </a:r>
          <a:r>
            <a:rPr kumimoji="1" lang="ja-JP" altLang="en-US" sz="1050">
              <a:solidFill>
                <a:schemeClr val="dk1"/>
              </a:solidFill>
              <a:effectLst/>
              <a:latin typeface="+mn-lt"/>
              <a:ea typeface="+mn-ea"/>
              <a:cs typeface="+mn-cs"/>
            </a:rPr>
            <a:t>測距</a:t>
          </a:r>
          <a:r>
            <a:rPr kumimoji="1" lang="ja-JP" altLang="ja-JP" sz="1050">
              <a:solidFill>
                <a:schemeClr val="dk1"/>
              </a:solidFill>
              <a:effectLst/>
              <a:latin typeface="+mn-lt"/>
              <a:ea typeface="+mn-ea"/>
              <a:cs typeface="+mn-cs"/>
            </a:rPr>
            <a:t>用の治具を試験品の上に設置します。</a:t>
          </a:r>
          <a:endParaRPr kumimoji="1" lang="en-US" altLang="ja-JP" sz="1050">
            <a:solidFill>
              <a:schemeClr val="dk1"/>
            </a:solidFill>
            <a:effectLst/>
            <a:latin typeface="+mn-lt"/>
            <a:ea typeface="+mn-ea"/>
            <a:cs typeface="+mn-cs"/>
          </a:endParaRPr>
        </a:p>
        <a:p>
          <a:pPr rtl="0" eaLnBrk="1" latinLnBrk="0" hangingPunct="1"/>
          <a:r>
            <a:rPr kumimoji="1" lang="en-US"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測距用治具の重さは数グラム程度です。</a:t>
          </a:r>
          <a:endParaRPr lang="ja-JP" altLang="ja-JP" sz="1050">
            <a:effectLst/>
          </a:endParaRPr>
        </a:p>
        <a:p>
          <a:pPr rtl="0" eaLnBrk="1" latinLnBrk="0" hangingPunct="1"/>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試験品に触れる面は一般的なコピー用紙です。</a:t>
          </a:r>
          <a:endParaRPr kumimoji="1" lang="en-US" altLang="ja-JP" sz="1050">
            <a:solidFill>
              <a:schemeClr val="dk1"/>
            </a:solidFill>
            <a:effectLst/>
            <a:latin typeface="+mn-lt"/>
            <a:ea typeface="+mn-ea"/>
            <a:cs typeface="+mn-cs"/>
          </a:endParaRPr>
        </a:p>
      </xdr:txBody>
    </xdr:sp>
    <xdr:clientData/>
  </xdr:twoCellAnchor>
  <xdr:twoCellAnchor editAs="oneCell">
    <xdr:from>
      <xdr:col>17</xdr:col>
      <xdr:colOff>687455</xdr:colOff>
      <xdr:row>7</xdr:row>
      <xdr:rowOff>0</xdr:rowOff>
    </xdr:from>
    <xdr:to>
      <xdr:col>23</xdr:col>
      <xdr:colOff>998</xdr:colOff>
      <xdr:row>14</xdr:row>
      <xdr:rowOff>182217</xdr:rowOff>
    </xdr:to>
    <xdr:pic>
      <xdr:nvPicPr>
        <xdr:cNvPr id="8" name="図 7">
          <a:extLst>
            <a:ext uri="{FF2B5EF4-FFF2-40B4-BE49-F238E27FC236}">
              <a16:creationId xmlns:a16="http://schemas.microsoft.com/office/drawing/2014/main" id="{6336AC85-E79F-1A56-26F4-548E1B23A0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999303" y="6120848"/>
          <a:ext cx="3438282" cy="2211456"/>
        </a:xfrm>
        <a:prstGeom prst="rect">
          <a:avLst/>
        </a:prstGeom>
      </xdr:spPr>
    </xdr:pic>
    <xdr:clientData/>
  </xdr:twoCellAnchor>
  <xdr:oneCellAnchor>
    <xdr:from>
      <xdr:col>20</xdr:col>
      <xdr:colOff>454269</xdr:colOff>
      <xdr:row>13</xdr:row>
      <xdr:rowOff>109903</xdr:rowOff>
    </xdr:from>
    <xdr:ext cx="1531327" cy="263824"/>
    <xdr:sp macro="" textlink="">
      <xdr:nvSpPr>
        <xdr:cNvPr id="4" name="テキスト ボックス 3">
          <a:extLst>
            <a:ext uri="{FF2B5EF4-FFF2-40B4-BE49-F238E27FC236}">
              <a16:creationId xmlns:a16="http://schemas.microsoft.com/office/drawing/2014/main" id="{AE546A0A-5B75-2169-BAEE-02F0858690A4}"/>
            </a:ext>
          </a:extLst>
        </xdr:cNvPr>
        <xdr:cNvSpPr txBox="1"/>
      </xdr:nvSpPr>
      <xdr:spPr>
        <a:xfrm>
          <a:off x="12851423" y="7927730"/>
          <a:ext cx="1531327" cy="2638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600">
              <a:latin typeface="ＭＳ ゴシック" panose="020B0609070205080204" pitchFamily="49" charset="-128"/>
              <a:ea typeface="ＭＳ ゴシック" panose="020B0609070205080204" pitchFamily="49" charset="-128"/>
            </a:rPr>
            <a:t>測距用治具</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2</xdr:row>
      <xdr:rowOff>0</xdr:rowOff>
    </xdr:from>
    <xdr:ext cx="7315200" cy="685800"/>
    <xdr:sp macro="" textlink="">
      <xdr:nvSpPr>
        <xdr:cNvPr id="2" name="テキスト ボックス 1">
          <a:extLst>
            <a:ext uri="{FF2B5EF4-FFF2-40B4-BE49-F238E27FC236}">
              <a16:creationId xmlns:a16="http://schemas.microsoft.com/office/drawing/2014/main" id="{22ACEA91-694C-712E-6E7B-31723B8C4E31}"/>
            </a:ext>
          </a:extLst>
        </xdr:cNvPr>
        <xdr:cNvSpPr txBox="1"/>
      </xdr:nvSpPr>
      <xdr:spPr>
        <a:xfrm>
          <a:off x="1009650" y="342900"/>
          <a:ext cx="7315200" cy="68580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kumimoji="1" lang="ja-JP" altLang="en-US" sz="1600"/>
            <a:t>試験品の材質、使用場面など、差し支えの無い範囲でご記入ください。</a:t>
          </a:r>
          <a:endParaRPr kumimoji="1" lang="en-US" altLang="ja-JP" sz="1600"/>
        </a:p>
        <a:p>
          <a:r>
            <a:rPr kumimoji="1" lang="en-US" altLang="ja-JP" sz="1600"/>
            <a:t>※</a:t>
          </a:r>
          <a:r>
            <a:rPr kumimoji="1" lang="ja-JP" altLang="en-US" sz="1600"/>
            <a:t>ご提供頂いた情報は所内でのみ報告・共有させて頂く場合がございます。</a:t>
          </a:r>
          <a:endParaRPr kumimoji="1" lang="en-US" altLang="ja-JP" sz="1600"/>
        </a:p>
        <a:p>
          <a:endParaRPr kumimoji="1" lang="ja-JP" altLang="en-US" sz="16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ri-tokyo.jp/service/testing/price/testing-no21/"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iri-tokyo.jp/service/rates-guide/" TargetMode="External"/><Relationship Id="rId2" Type="http://schemas.openxmlformats.org/officeDocument/2006/relationships/hyperlink" Target="https://www.iri-tokyo.jp/service/terms/" TargetMode="External"/><Relationship Id="rId1" Type="http://schemas.openxmlformats.org/officeDocument/2006/relationships/hyperlink" Target="https://www.iri-tokyo.jp/research/field/shomei-shiken-uketsuke-hansha-touka/" TargetMode="External"/><Relationship Id="rId5" Type="http://schemas.openxmlformats.org/officeDocument/2006/relationships/printerSettings" Target="../printerSettings/printerSettings2.bin"/><Relationship Id="rId4" Type="http://schemas.openxmlformats.org/officeDocument/2006/relationships/hyperlink" Target="https://www.iri-tokyo.jp/research/field/shomei-shiken-uketsuke-hansha-touk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3C905-C346-4DA2-8E5E-54C225CFE679}">
  <sheetPr codeName="Sheet1">
    <tabColor rgb="FFFF0000"/>
  </sheetPr>
  <dimension ref="A1:U34"/>
  <sheetViews>
    <sheetView tabSelected="1" zoomScale="85" zoomScaleNormal="85" workbookViewId="0">
      <selection sqref="A1:G1"/>
    </sheetView>
  </sheetViews>
  <sheetFormatPr defaultRowHeight="13.5" x14ac:dyDescent="0.15"/>
  <cols>
    <col min="1" max="4" width="9" customWidth="1"/>
    <col min="8" max="8" width="0" hidden="1" customWidth="1"/>
    <col min="9" max="9" width="15.75" hidden="1" customWidth="1"/>
    <col min="18" max="19" width="9" customWidth="1"/>
    <col min="21" max="21" width="9" customWidth="1"/>
  </cols>
  <sheetData>
    <row r="1" spans="1:21" ht="53.25" customHeight="1" x14ac:dyDescent="0.15">
      <c r="A1" s="102" t="s">
        <v>343</v>
      </c>
      <c r="B1" s="102"/>
      <c r="C1" s="102"/>
      <c r="D1" s="102"/>
      <c r="E1" s="102"/>
      <c r="F1" s="102"/>
      <c r="G1" s="102"/>
    </row>
    <row r="2" spans="1:21" ht="63" customHeight="1" thickBot="1" x14ac:dyDescent="0.2">
      <c r="A2" s="100" t="s">
        <v>352</v>
      </c>
      <c r="B2" s="101"/>
      <c r="C2" s="101"/>
      <c r="D2" s="101"/>
      <c r="E2" s="101"/>
      <c r="F2" s="101"/>
      <c r="G2" s="101"/>
    </row>
    <row r="3" spans="1:21" ht="22.5" customHeight="1" x14ac:dyDescent="0.15">
      <c r="A3" s="104" t="s">
        <v>0</v>
      </c>
      <c r="B3" s="105"/>
      <c r="C3" s="105"/>
      <c r="D3" s="105"/>
      <c r="E3" s="105"/>
      <c r="F3" s="105"/>
      <c r="G3" s="106"/>
      <c r="H3" s="114" t="s">
        <v>1</v>
      </c>
      <c r="I3" s="106"/>
      <c r="J3" s="105" t="s">
        <v>96</v>
      </c>
      <c r="K3" s="106"/>
      <c r="L3" s="114" t="s">
        <v>2</v>
      </c>
      <c r="M3" s="105"/>
      <c r="N3" s="105"/>
      <c r="O3" s="105"/>
      <c r="P3" s="105"/>
      <c r="Q3" s="105"/>
      <c r="R3" s="105"/>
      <c r="S3" s="105"/>
      <c r="T3" s="105"/>
      <c r="U3" s="115"/>
    </row>
    <row r="4" spans="1:21" ht="105" customHeight="1" x14ac:dyDescent="0.15">
      <c r="A4" s="107" t="s">
        <v>348</v>
      </c>
      <c r="B4" s="108"/>
      <c r="C4" s="108"/>
      <c r="D4" s="108"/>
      <c r="E4" s="108"/>
      <c r="F4" s="108"/>
      <c r="G4" s="109"/>
      <c r="H4" s="124" t="s">
        <v>71</v>
      </c>
      <c r="I4" s="125"/>
      <c r="J4" s="116" t="s">
        <v>71</v>
      </c>
      <c r="K4" s="117"/>
      <c r="L4" s="120" t="str">
        <f>"試験料金は"&amp;
料金積算!B20&amp;"、"&amp;料金積算!B21&amp;"両方を積算して算出いたします。"&amp;CHAR(10)&amp;
"波長380～780nm 5nm間隔の測定結果を報告いたします。"&amp;CHAR(10)&amp;
"報告データは、「送付データ雛形」シートに記載のあるフォーマットで提供いたします。"&amp;CHAR(10)&amp;
"測定値は、標準白色板の測定値を1とした時のサンプルの反射率または透過率を角度毎に測定し、"&amp;CHAR(10)&amp;
"その測定結果に標準白色板の絶対反射率を掛け合わせた値となります。"&amp;CHAR(10)&amp;
"単位は無次元となり、1/srではありませんのでご注意下さい。"&amp;CHAR(10)&amp;
""&amp;CHAR(10)&amp;
"□ 測定不能角について"&amp;CHAR(10)&amp;
"・ 拡散反射率測定"  &amp; CHAR(10) &amp;
"光源と検出器が重なり合う範囲では正確な測定ができません。"&amp;CHAR(10)&amp;
"特に再帰反射方向（入射した光が入射方向に戻る方向）は測定できませんのでご注意ください。"&amp;CHAR(10)&amp;
""&amp;CHAR(10)&amp;
"・ 拡散透過率測定"  &amp; CHAR(10) &amp;
"入射鉛直角0度の場合を除き、"  &amp; CHAR(10) &amp;
"装置内稼働部の干渉により、受光方位角は入射方位角と同じ角度以外は測定できません。"  &amp; CHAR(10) &amp;
""&amp;CHAR(10)&amp;
"ご不明点等ございましたら"&amp;"""shoumei@iri-tokyo.jp"""&amp;"までご連絡下さい。"&amp;CHAR(10)&amp;
""&amp;CHAR(10)&amp;
"※本装置は以前弊所で所有していた装置とは測定方式が異なり測定に長時間を要します。"&amp;CHAR(10)&amp;
"そのため、以前測定した条件と同等の測定が実質的に難しい状況です。"&amp;CHAR(10)</f>
        <v xml:space="preserve">試験料金はTM11C11、TM11C12両方を積算して算出いたします。
波長380～780nm 5nm間隔の測定結果を報告いたします。
報告データは、「送付データ雛形」シートに記載のあるフォーマットで提供いたします。
測定値は、標準白色板の測定値を1とした時のサンプルの反射率または透過率を角度毎に測定し、
その測定結果に標準白色板の絶対反射率を掛け合わせた値となります。
単位は無次元となり、1/srではありませんのでご注意下さい。
□ 測定不能角について
・ 拡散反射率測定
光源と検出器が重なり合う範囲では正確な測定ができません。
特に再帰反射方向（入射した光が入射方向に戻る方向）は測定できませんのでご注意ください。
・ 拡散透過率測定
入射鉛直角0度の場合を除き、
装置内稼働部の干渉により、受光方位角は入射方位角と同じ角度以外は測定できません。
ご不明点等ございましたら"shoumei@iri-tokyo.jp"までご連絡下さい。
※本装置は以前弊所で所有していた装置とは測定方式が異なり測定に長時間を要します。
そのため、以前測定した条件と同等の測定が実質的に難しい状況です。
</v>
      </c>
      <c r="M4" s="108"/>
      <c r="N4" s="108"/>
      <c r="O4" s="108"/>
      <c r="P4" s="108"/>
      <c r="Q4" s="108"/>
      <c r="R4" s="108"/>
      <c r="S4" s="108"/>
      <c r="T4" s="108"/>
      <c r="U4" s="121"/>
    </row>
    <row r="5" spans="1:21" ht="192" customHeight="1" thickBot="1" x14ac:dyDescent="0.2">
      <c r="A5" s="110"/>
      <c r="B5" s="111"/>
      <c r="C5" s="111"/>
      <c r="D5" s="111"/>
      <c r="E5" s="111"/>
      <c r="F5" s="111"/>
      <c r="G5" s="112"/>
      <c r="H5" s="126"/>
      <c r="I5" s="127"/>
      <c r="J5" s="118"/>
      <c r="K5" s="119"/>
      <c r="L5" s="122"/>
      <c r="M5" s="111"/>
      <c r="N5" s="111"/>
      <c r="O5" s="111"/>
      <c r="P5" s="111"/>
      <c r="Q5" s="111"/>
      <c r="R5" s="111"/>
      <c r="S5" s="111"/>
      <c r="T5" s="111"/>
      <c r="U5" s="123"/>
    </row>
    <row r="6" spans="1:21" ht="22.5" customHeight="1" x14ac:dyDescent="0.15">
      <c r="I6" s="113"/>
      <c r="J6" s="113"/>
      <c r="K6" s="24"/>
      <c r="L6" s="24"/>
    </row>
    <row r="7" spans="1:21" ht="22.5" customHeight="1" x14ac:dyDescent="0.15">
      <c r="A7" s="103" t="s">
        <v>94</v>
      </c>
      <c r="B7" s="103"/>
      <c r="C7" s="103"/>
      <c r="I7" s="36"/>
      <c r="J7" s="36"/>
      <c r="K7" s="36"/>
      <c r="L7" s="36"/>
      <c r="M7" s="36"/>
      <c r="N7" s="36"/>
      <c r="O7" s="36"/>
      <c r="P7" s="36"/>
      <c r="Q7" s="36"/>
      <c r="R7" s="36"/>
      <c r="S7" s="24" t="s">
        <v>383</v>
      </c>
      <c r="T7" s="36"/>
      <c r="U7" s="36"/>
    </row>
    <row r="8" spans="1:21" ht="22.5" customHeight="1" x14ac:dyDescent="0.15">
      <c r="B8" s="24" t="s">
        <v>350</v>
      </c>
      <c r="I8" s="36"/>
      <c r="J8" s="36"/>
      <c r="K8" s="24" t="s">
        <v>349</v>
      </c>
      <c r="M8" s="36"/>
      <c r="N8" s="36"/>
      <c r="O8" s="36"/>
      <c r="P8" s="36"/>
      <c r="Q8" s="36"/>
      <c r="R8" s="36"/>
      <c r="S8" s="36"/>
      <c r="T8" s="36"/>
      <c r="U8" s="36"/>
    </row>
    <row r="9" spans="1:21" ht="22.5" customHeight="1" x14ac:dyDescent="0.15">
      <c r="I9" s="36"/>
      <c r="J9" s="36"/>
      <c r="K9" s="36"/>
      <c r="L9" s="36"/>
      <c r="M9" s="36"/>
      <c r="N9" s="36"/>
      <c r="O9" s="36"/>
      <c r="P9" s="36"/>
      <c r="Q9" s="36"/>
      <c r="R9" s="36"/>
      <c r="S9" s="36"/>
      <c r="T9" s="36"/>
      <c r="U9" s="36"/>
    </row>
    <row r="10" spans="1:21" ht="22.5" customHeight="1" x14ac:dyDescent="0.15">
      <c r="I10" s="36"/>
      <c r="J10" s="36"/>
      <c r="K10" s="36"/>
      <c r="L10" s="36"/>
      <c r="M10" s="36"/>
      <c r="N10" s="36"/>
      <c r="O10" s="36"/>
      <c r="P10" s="36"/>
      <c r="Q10" s="36"/>
      <c r="R10" s="36"/>
      <c r="S10" s="36"/>
      <c r="T10" s="36"/>
      <c r="U10" s="36"/>
    </row>
    <row r="11" spans="1:21" ht="22.5" customHeight="1" x14ac:dyDescent="0.15">
      <c r="I11" s="36"/>
      <c r="J11" s="36"/>
      <c r="K11" s="36"/>
      <c r="L11" s="36"/>
      <c r="M11" s="36"/>
      <c r="N11" s="36"/>
      <c r="O11" s="36"/>
      <c r="P11" s="36"/>
      <c r="Q11" s="36"/>
      <c r="R11" s="36"/>
      <c r="S11" s="36"/>
      <c r="T11" s="36"/>
      <c r="U11" s="36"/>
    </row>
    <row r="12" spans="1:21" ht="22.5" customHeight="1" x14ac:dyDescent="0.15">
      <c r="I12" s="37"/>
      <c r="J12" s="37"/>
      <c r="K12" s="37"/>
      <c r="L12" s="37"/>
      <c r="M12" s="37"/>
      <c r="N12" s="37"/>
      <c r="O12" s="37"/>
      <c r="P12" s="37"/>
      <c r="Q12" s="37"/>
      <c r="R12" s="37"/>
      <c r="S12" s="37"/>
      <c r="T12" s="37"/>
      <c r="U12" s="37"/>
    </row>
    <row r="13" spans="1:21" ht="22.5" customHeight="1" x14ac:dyDescent="0.15">
      <c r="I13" s="37"/>
      <c r="J13" s="37"/>
      <c r="K13" s="37"/>
      <c r="L13" s="37"/>
      <c r="M13" s="37"/>
      <c r="N13" s="37"/>
      <c r="O13" s="37"/>
      <c r="P13" s="37"/>
      <c r="Q13" s="37"/>
      <c r="R13" s="37"/>
      <c r="S13" s="37"/>
      <c r="T13" s="37"/>
      <c r="U13" s="37"/>
    </row>
    <row r="14" spans="1:21" ht="22.5" customHeight="1" x14ac:dyDescent="0.15">
      <c r="H14" s="28"/>
      <c r="I14" s="37"/>
      <c r="J14" s="37"/>
      <c r="K14" s="37"/>
      <c r="L14" s="37"/>
      <c r="M14" s="37"/>
      <c r="N14" s="37"/>
      <c r="O14" s="37"/>
      <c r="P14" s="37"/>
      <c r="Q14" s="37"/>
      <c r="R14" s="37"/>
      <c r="S14" s="37"/>
      <c r="T14" s="37"/>
      <c r="U14" s="37"/>
    </row>
    <row r="15" spans="1:21" ht="22.5" customHeight="1" x14ac:dyDescent="0.15">
      <c r="H15" s="28"/>
      <c r="I15" s="37"/>
      <c r="J15" s="37"/>
      <c r="K15" s="37"/>
      <c r="L15" s="37"/>
      <c r="M15" s="37"/>
      <c r="N15" s="37"/>
      <c r="O15" s="37"/>
      <c r="P15" s="37"/>
      <c r="Q15" s="37"/>
      <c r="R15" s="37"/>
      <c r="S15" s="37"/>
      <c r="T15" s="37"/>
      <c r="U15" s="37"/>
    </row>
    <row r="16" spans="1:21" ht="23.25" customHeight="1" x14ac:dyDescent="0.15">
      <c r="I16" s="37"/>
      <c r="J16" s="37"/>
      <c r="K16" s="37"/>
      <c r="L16" s="37"/>
      <c r="M16" s="37"/>
      <c r="N16" s="37"/>
      <c r="O16" s="37"/>
      <c r="P16" s="37"/>
      <c r="Q16" s="37"/>
      <c r="R16" s="37"/>
      <c r="S16" s="37"/>
      <c r="T16" s="37"/>
      <c r="U16" s="37"/>
    </row>
    <row r="17" spans="1:21" ht="23.25" customHeight="1" x14ac:dyDescent="0.15">
      <c r="I17" s="37"/>
      <c r="J17" s="37"/>
      <c r="K17" s="37"/>
      <c r="L17" s="37"/>
      <c r="M17" s="37"/>
      <c r="N17" s="37"/>
      <c r="O17" s="37"/>
      <c r="P17" s="37"/>
      <c r="Q17" s="37"/>
      <c r="R17" s="37"/>
      <c r="S17" s="37"/>
      <c r="T17" s="37"/>
      <c r="U17" s="37"/>
    </row>
    <row r="18" spans="1:21" ht="23.25" customHeight="1" x14ac:dyDescent="0.15"/>
    <row r="19" spans="1:21" ht="23.25" customHeight="1" x14ac:dyDescent="0.15"/>
    <row r="20" spans="1:21" ht="23.25" customHeight="1" x14ac:dyDescent="0.15"/>
    <row r="21" spans="1:21" ht="23.25" customHeight="1" x14ac:dyDescent="0.15">
      <c r="A21" s="24"/>
      <c r="B21" s="24"/>
      <c r="C21" s="24"/>
    </row>
    <row r="22" spans="1:21" ht="23.25" customHeight="1" x14ac:dyDescent="0.15">
      <c r="A22" s="24"/>
      <c r="B22" s="24"/>
      <c r="C22" s="24"/>
      <c r="D22" s="25"/>
    </row>
    <row r="23" spans="1:21" ht="23.25" customHeight="1" x14ac:dyDescent="0.15"/>
    <row r="24" spans="1:21" ht="23.25" customHeight="1" x14ac:dyDescent="0.15"/>
    <row r="25" spans="1:21" ht="23.25" customHeight="1" x14ac:dyDescent="0.15"/>
    <row r="26" spans="1:21" ht="23.25" customHeight="1" x14ac:dyDescent="0.15"/>
    <row r="27" spans="1:21" ht="23.25" customHeight="1" x14ac:dyDescent="0.15"/>
    <row r="28" spans="1:21" ht="23.25" customHeight="1" x14ac:dyDescent="0.15"/>
    <row r="29" spans="1:21" ht="23.25" customHeight="1" x14ac:dyDescent="0.15"/>
    <row r="30" spans="1:21" ht="23.25" customHeight="1" x14ac:dyDescent="0.15"/>
    <row r="31" spans="1:21" ht="23.25" customHeight="1" x14ac:dyDescent="0.15"/>
    <row r="32" spans="1:21" ht="23.25" customHeight="1" x14ac:dyDescent="0.15"/>
    <row r="33" ht="23.25" customHeight="1" x14ac:dyDescent="0.15"/>
    <row r="34" ht="23.25" customHeight="1" x14ac:dyDescent="0.15"/>
  </sheetData>
  <sheetProtection algorithmName="SHA-512" hashValue="unuAAo9dj7q5+0EN/ZyK6AolyKdXz/k8u4iGH+eUfF0BvpkqBeSUfGxIrNt8Twd6nI/JLmVArdQAeBWezPhiQg==" saltValue="0N0PeCK6yc/+ikHxvSSk7A==" spinCount="100000" sheet="1" objects="1" scenarios="1"/>
  <mergeCells count="12">
    <mergeCell ref="I6:J6"/>
    <mergeCell ref="H3:I3"/>
    <mergeCell ref="L3:U3"/>
    <mergeCell ref="J3:K3"/>
    <mergeCell ref="J4:K5"/>
    <mergeCell ref="L4:U5"/>
    <mergeCell ref="H4:I5"/>
    <mergeCell ref="A2:G2"/>
    <mergeCell ref="A1:G1"/>
    <mergeCell ref="A7:C7"/>
    <mergeCell ref="A3:G3"/>
    <mergeCell ref="A4:G5"/>
  </mergeCells>
  <phoneticPr fontId="1"/>
  <hyperlinks>
    <hyperlink ref="J4:K5" location="送付データ雛形!A1" display="こちらをクリック" xr:uid="{442AF4AA-FCFE-4098-870B-AA4CFEDA7400}"/>
    <hyperlink ref="A2:G2" r:id="rId1" display="https://www.iri-tokyo.jp/service/testing/price/testing-no21/" xr:uid="{FBFE9215-41F8-41D8-B293-6F2FEBE6BE8E}"/>
    <hyperlink ref="H4" location="BRDF試験報告書雛形!A1" display="こちらをクリック" xr:uid="{19E22BCB-0BC5-490F-93FF-520C9C501395}"/>
    <hyperlink ref="H4:I5" location="試験報告書雛形!A1" display="こちらをクリック" xr:uid="{5C9C0835-4DBF-4B74-A949-05E32D5A53BC}"/>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BFBB4-5D4D-4BE4-A9A0-DEEDD44C6A9F}">
  <dimension ref="B1:W64"/>
  <sheetViews>
    <sheetView workbookViewId="0">
      <selection sqref="A1:G1"/>
    </sheetView>
  </sheetViews>
  <sheetFormatPr defaultRowHeight="13.5" x14ac:dyDescent="0.15"/>
  <cols>
    <col min="1" max="2" width="3.375" customWidth="1"/>
    <col min="3" max="3" width="16.875" customWidth="1"/>
    <col min="16" max="19" width="9" hidden="1" customWidth="1"/>
    <col min="21" max="21" width="9.875" bestFit="1" customWidth="1"/>
    <col min="22" max="23" width="9.125" bestFit="1" customWidth="1"/>
  </cols>
  <sheetData>
    <row r="1" spans="2:23" x14ac:dyDescent="0.15">
      <c r="D1" s="85">
        <v>5</v>
      </c>
      <c r="E1" s="85">
        <v>6</v>
      </c>
      <c r="F1" s="85">
        <v>7</v>
      </c>
      <c r="G1" s="85">
        <v>8</v>
      </c>
      <c r="H1" s="85">
        <v>9</v>
      </c>
      <c r="I1" s="85">
        <v>10</v>
      </c>
      <c r="J1" s="85">
        <v>11</v>
      </c>
      <c r="K1" s="85">
        <v>12</v>
      </c>
      <c r="L1" s="85">
        <v>13</v>
      </c>
      <c r="M1" s="85">
        <v>14</v>
      </c>
      <c r="N1" s="85">
        <v>15</v>
      </c>
      <c r="O1" s="85">
        <v>16</v>
      </c>
    </row>
    <row r="2" spans="2:23" x14ac:dyDescent="0.15">
      <c r="D2" s="247" t="s">
        <v>366</v>
      </c>
      <c r="E2" s="247"/>
      <c r="F2" s="247"/>
      <c r="G2" s="247"/>
      <c r="H2" s="247"/>
      <c r="I2" s="247"/>
      <c r="J2" s="247" t="s">
        <v>367</v>
      </c>
      <c r="K2" s="247"/>
      <c r="L2" s="247"/>
      <c r="M2" s="247"/>
      <c r="N2" s="247"/>
      <c r="O2" s="247"/>
      <c r="T2" s="52"/>
      <c r="U2" s="52"/>
      <c r="V2" s="52"/>
      <c r="W2" s="52"/>
    </row>
    <row r="3" spans="2:23" ht="27" x14ac:dyDescent="0.15">
      <c r="B3" s="52" t="s">
        <v>3</v>
      </c>
      <c r="C3" s="4" t="s">
        <v>374</v>
      </c>
      <c r="D3" s="53" t="s">
        <v>100</v>
      </c>
      <c r="E3" s="53" t="s">
        <v>99</v>
      </c>
      <c r="F3" s="53" t="s">
        <v>98</v>
      </c>
      <c r="G3" s="53" t="s">
        <v>101</v>
      </c>
      <c r="H3" s="53" t="s">
        <v>102</v>
      </c>
      <c r="I3" s="53" t="s">
        <v>103</v>
      </c>
      <c r="J3" s="53" t="s">
        <v>100</v>
      </c>
      <c r="K3" s="53" t="s">
        <v>99</v>
      </c>
      <c r="L3" s="53" t="s">
        <v>98</v>
      </c>
      <c r="M3" s="53" t="s">
        <v>101</v>
      </c>
      <c r="N3" s="53" t="s">
        <v>102</v>
      </c>
      <c r="O3" s="53" t="s">
        <v>103</v>
      </c>
      <c r="T3" s="52" t="s">
        <v>370</v>
      </c>
      <c r="U3" s="52" t="s">
        <v>373</v>
      </c>
      <c r="V3" s="52" t="s">
        <v>371</v>
      </c>
      <c r="W3" s="52" t="s">
        <v>372</v>
      </c>
    </row>
    <row r="4" spans="2:23" x14ac:dyDescent="0.15">
      <c r="B4" s="52">
        <v>1</v>
      </c>
      <c r="C4" s="52" t="str" cm="1">
        <f t="array" aca="1" ref="C4:C63" ca="1">事前検証計算用!G3:G62</f>
        <v/>
      </c>
      <c r="D4" s="98" t="str" cm="1">
        <f t="array" aca="1" ref="D4" ca="1">IF(C4&lt;&gt;"",_xlfn.ANCHORARRAY(事前検証計算用!H3),"")</f>
        <v/>
      </c>
      <c r="E4" s="98"/>
      <c r="F4" s="98"/>
      <c r="G4" s="98"/>
      <c r="H4" s="98"/>
      <c r="I4" s="98"/>
      <c r="J4" s="98"/>
      <c r="K4" s="98"/>
      <c r="L4" s="98"/>
      <c r="M4" s="98"/>
      <c r="N4" s="98"/>
      <c r="O4" s="98"/>
      <c r="P4" s="52" t="str">
        <f ca="1">IF(C4&lt;&gt;"",IF((E4-D4)=0,1,1+(E4-D4)/F4),"")</f>
        <v/>
      </c>
      <c r="Q4" s="52" t="str">
        <f ca="1">IF(C4&lt;&gt;"",IF((H4-G4)=0,1,1+(H4-G4)/I4),"")</f>
        <v/>
      </c>
      <c r="R4" s="52" t="str">
        <f ca="1">IF(C4&lt;&gt;"",IF((K4-J4)=0,1,1+(K4-J4)/L4),"")</f>
        <v/>
      </c>
      <c r="S4" s="52" t="str">
        <f ca="1">IF(C4&lt;&gt;"",IF((N4-M4)=0,1,1+(N4-M4)/O4),"")</f>
        <v/>
      </c>
      <c r="T4" s="52" t="str">
        <f ca="1">IF(D4&lt;&gt;"",4*P4*Q4*R4*S4,"")</f>
        <v/>
      </c>
      <c r="U4" s="99" t="str">
        <f ca="1">IF(C4&lt;&gt;"",T4/60,"")</f>
        <v/>
      </c>
      <c r="V4" s="84" t="str">
        <f ca="1">IF(D4&lt;&gt;"",T4/3600,"")</f>
        <v/>
      </c>
      <c r="W4" s="97" t="str">
        <f ca="1">IF(D4&lt;&gt;"",V4/24,"")</f>
        <v/>
      </c>
    </row>
    <row r="5" spans="2:23" x14ac:dyDescent="0.15">
      <c r="B5" s="52">
        <v>2</v>
      </c>
      <c r="C5" s="52" t="str">
        <f ca="1"/>
        <v/>
      </c>
      <c r="D5" s="98" t="str" cm="1">
        <f t="array" aca="1" ref="D5" ca="1">IF(C5&lt;&gt;"",_xlfn.ANCHORARRAY(事前検証計算用!H4),"")</f>
        <v/>
      </c>
      <c r="E5" s="98"/>
      <c r="F5" s="98"/>
      <c r="G5" s="98"/>
      <c r="H5" s="98"/>
      <c r="I5" s="98"/>
      <c r="J5" s="98"/>
      <c r="K5" s="98"/>
      <c r="L5" s="98"/>
      <c r="M5" s="98"/>
      <c r="N5" s="98"/>
      <c r="O5" s="98"/>
      <c r="P5" s="52" t="str">
        <f t="shared" ref="P5:P63" ca="1" si="0">IF(C5&lt;&gt;"",IF((E5-D5)=0,1,1+(E5-D5)/F5),"")</f>
        <v/>
      </c>
      <c r="Q5" s="52" t="str">
        <f t="shared" ref="Q5:Q63" ca="1" si="1">IF(C5&lt;&gt;"",IF((H5-G5)=0,1,1+(H5-G5)/I5),"")</f>
        <v/>
      </c>
      <c r="R5" s="52" t="str">
        <f t="shared" ref="R5:R63" ca="1" si="2">IF(C5&lt;&gt;"",IF((K5-J5)=0,1,1+(K5-J5)/L5),"")</f>
        <v/>
      </c>
      <c r="S5" s="52" t="str">
        <f t="shared" ref="S5:S63" ca="1" si="3">IF(C5&lt;&gt;"",IF((N5-M5)=0,1,1+(N5-M5)/O5),"")</f>
        <v/>
      </c>
      <c r="T5" s="52" t="str">
        <f t="shared" ref="T5:T63" ca="1" si="4">IF(D5&lt;&gt;"",4*P5*Q5*R5*S5,"")</f>
        <v/>
      </c>
      <c r="U5" s="99" t="str">
        <f t="shared" ref="U5:U63" ca="1" si="5">IF(C5&lt;&gt;"",T5/60,"")</f>
        <v/>
      </c>
      <c r="V5" s="84" t="str">
        <f t="shared" ref="V5:V63" ca="1" si="6">IF(D5&lt;&gt;"",T5/3600,"")</f>
        <v/>
      </c>
      <c r="W5" s="97" t="str">
        <f t="shared" ref="W5:W63" ca="1" si="7">IF(D5&lt;&gt;"",V5/24,"")</f>
        <v/>
      </c>
    </row>
    <row r="6" spans="2:23" x14ac:dyDescent="0.15">
      <c r="B6" s="52">
        <v>3</v>
      </c>
      <c r="C6" s="52" t="str">
        <f ca="1"/>
        <v/>
      </c>
      <c r="D6" s="98" t="str" cm="1">
        <f t="array" aca="1" ref="D6" ca="1">IF(C6&lt;&gt;"",_xlfn.ANCHORARRAY(事前検証計算用!H5),"")</f>
        <v/>
      </c>
      <c r="E6" s="98"/>
      <c r="F6" s="98"/>
      <c r="G6" s="98"/>
      <c r="H6" s="98"/>
      <c r="I6" s="98"/>
      <c r="J6" s="98"/>
      <c r="K6" s="98"/>
      <c r="L6" s="98"/>
      <c r="M6" s="98"/>
      <c r="N6" s="98"/>
      <c r="O6" s="98"/>
      <c r="P6" s="52" t="str">
        <f t="shared" ca="1" si="0"/>
        <v/>
      </c>
      <c r="Q6" s="52" t="str">
        <f t="shared" ca="1" si="1"/>
        <v/>
      </c>
      <c r="R6" s="52" t="str">
        <f t="shared" ca="1" si="2"/>
        <v/>
      </c>
      <c r="S6" s="52" t="str">
        <f t="shared" ca="1" si="3"/>
        <v/>
      </c>
      <c r="T6" s="52" t="str">
        <f t="shared" ca="1" si="4"/>
        <v/>
      </c>
      <c r="U6" s="99" t="str">
        <f t="shared" ca="1" si="5"/>
        <v/>
      </c>
      <c r="V6" s="84" t="str">
        <f t="shared" ca="1" si="6"/>
        <v/>
      </c>
      <c r="W6" s="97" t="str">
        <f t="shared" ca="1" si="7"/>
        <v/>
      </c>
    </row>
    <row r="7" spans="2:23" x14ac:dyDescent="0.15">
      <c r="B7" s="52">
        <v>4</v>
      </c>
      <c r="C7" s="52" t="str">
        <f ca="1"/>
        <v/>
      </c>
      <c r="D7" s="98" t="str" cm="1">
        <f t="array" aca="1" ref="D7" ca="1">IF(C7&lt;&gt;"",_xlfn.ANCHORARRAY(事前検証計算用!H6),"")</f>
        <v/>
      </c>
      <c r="E7" s="98"/>
      <c r="F7" s="98"/>
      <c r="G7" s="98"/>
      <c r="H7" s="98"/>
      <c r="I7" s="98"/>
      <c r="J7" s="98"/>
      <c r="K7" s="98"/>
      <c r="L7" s="98"/>
      <c r="M7" s="98"/>
      <c r="N7" s="98"/>
      <c r="O7" s="98"/>
      <c r="P7" s="52" t="str">
        <f t="shared" ca="1" si="0"/>
        <v/>
      </c>
      <c r="Q7" s="52" t="str">
        <f t="shared" ca="1" si="1"/>
        <v/>
      </c>
      <c r="R7" s="52" t="str">
        <f t="shared" ca="1" si="2"/>
        <v/>
      </c>
      <c r="S7" s="52" t="str">
        <f t="shared" ca="1" si="3"/>
        <v/>
      </c>
      <c r="T7" s="52" t="str">
        <f t="shared" ca="1" si="4"/>
        <v/>
      </c>
      <c r="U7" s="99" t="str">
        <f t="shared" ca="1" si="5"/>
        <v/>
      </c>
      <c r="V7" s="84" t="str">
        <f t="shared" ca="1" si="6"/>
        <v/>
      </c>
      <c r="W7" s="97" t="str">
        <f t="shared" ca="1" si="7"/>
        <v/>
      </c>
    </row>
    <row r="8" spans="2:23" x14ac:dyDescent="0.15">
      <c r="B8" s="52">
        <v>5</v>
      </c>
      <c r="C8" s="52" t="str">
        <f ca="1"/>
        <v/>
      </c>
      <c r="D8" s="98" t="str" cm="1">
        <f t="array" aca="1" ref="D8" ca="1">IF(C8&lt;&gt;"",_xlfn.ANCHORARRAY(事前検証計算用!H7),"")</f>
        <v/>
      </c>
      <c r="E8" s="98"/>
      <c r="F8" s="98"/>
      <c r="G8" s="98"/>
      <c r="H8" s="98"/>
      <c r="I8" s="98"/>
      <c r="J8" s="98"/>
      <c r="K8" s="98"/>
      <c r="L8" s="98"/>
      <c r="M8" s="98"/>
      <c r="N8" s="98"/>
      <c r="O8" s="98"/>
      <c r="P8" s="52" t="str">
        <f t="shared" ca="1" si="0"/>
        <v/>
      </c>
      <c r="Q8" s="52" t="str">
        <f t="shared" ca="1" si="1"/>
        <v/>
      </c>
      <c r="R8" s="52" t="str">
        <f t="shared" ca="1" si="2"/>
        <v/>
      </c>
      <c r="S8" s="52" t="str">
        <f t="shared" ca="1" si="3"/>
        <v/>
      </c>
      <c r="T8" s="52" t="str">
        <f t="shared" ca="1" si="4"/>
        <v/>
      </c>
      <c r="U8" s="99" t="str">
        <f t="shared" ca="1" si="5"/>
        <v/>
      </c>
      <c r="V8" s="84" t="str">
        <f t="shared" ca="1" si="6"/>
        <v/>
      </c>
      <c r="W8" s="97" t="str">
        <f t="shared" ca="1" si="7"/>
        <v/>
      </c>
    </row>
    <row r="9" spans="2:23" x14ac:dyDescent="0.15">
      <c r="B9" s="52">
        <v>6</v>
      </c>
      <c r="C9" s="52" t="str">
        <f ca="1"/>
        <v/>
      </c>
      <c r="D9" s="98" t="str" cm="1">
        <f t="array" aca="1" ref="D9" ca="1">IF(C9&lt;&gt;"",_xlfn.ANCHORARRAY(事前検証計算用!H8),"")</f>
        <v/>
      </c>
      <c r="E9" s="98"/>
      <c r="F9" s="98"/>
      <c r="G9" s="98"/>
      <c r="H9" s="98"/>
      <c r="I9" s="98"/>
      <c r="J9" s="98"/>
      <c r="K9" s="98"/>
      <c r="L9" s="98"/>
      <c r="M9" s="98"/>
      <c r="N9" s="98"/>
      <c r="O9" s="98"/>
      <c r="P9" s="52" t="str">
        <f t="shared" ca="1" si="0"/>
        <v/>
      </c>
      <c r="Q9" s="52" t="str">
        <f t="shared" ca="1" si="1"/>
        <v/>
      </c>
      <c r="R9" s="52" t="str">
        <f t="shared" ca="1" si="2"/>
        <v/>
      </c>
      <c r="S9" s="52" t="str">
        <f t="shared" ca="1" si="3"/>
        <v/>
      </c>
      <c r="T9" s="52" t="str">
        <f t="shared" ca="1" si="4"/>
        <v/>
      </c>
      <c r="U9" s="99" t="str">
        <f t="shared" ca="1" si="5"/>
        <v/>
      </c>
      <c r="V9" s="84" t="str">
        <f t="shared" ca="1" si="6"/>
        <v/>
      </c>
      <c r="W9" s="97" t="str">
        <f t="shared" ca="1" si="7"/>
        <v/>
      </c>
    </row>
    <row r="10" spans="2:23" x14ac:dyDescent="0.15">
      <c r="B10" s="52">
        <v>7</v>
      </c>
      <c r="C10" s="52" t="str">
        <f ca="1"/>
        <v/>
      </c>
      <c r="D10" s="98" t="str" cm="1">
        <f t="array" aca="1" ref="D10" ca="1">IF(C10&lt;&gt;"",_xlfn.ANCHORARRAY(事前検証計算用!H9),"")</f>
        <v/>
      </c>
      <c r="E10" s="98"/>
      <c r="F10" s="98"/>
      <c r="G10" s="98"/>
      <c r="H10" s="98"/>
      <c r="I10" s="98"/>
      <c r="J10" s="98"/>
      <c r="K10" s="98"/>
      <c r="L10" s="98"/>
      <c r="M10" s="98"/>
      <c r="N10" s="98"/>
      <c r="O10" s="98"/>
      <c r="P10" s="52" t="str">
        <f t="shared" ca="1" si="0"/>
        <v/>
      </c>
      <c r="Q10" s="52" t="str">
        <f t="shared" ca="1" si="1"/>
        <v/>
      </c>
      <c r="R10" s="52" t="str">
        <f t="shared" ca="1" si="2"/>
        <v/>
      </c>
      <c r="S10" s="52" t="str">
        <f t="shared" ca="1" si="3"/>
        <v/>
      </c>
      <c r="T10" s="52" t="str">
        <f t="shared" ca="1" si="4"/>
        <v/>
      </c>
      <c r="U10" s="99" t="str">
        <f t="shared" ca="1" si="5"/>
        <v/>
      </c>
      <c r="V10" s="84" t="str">
        <f t="shared" ca="1" si="6"/>
        <v/>
      </c>
      <c r="W10" s="97" t="str">
        <f t="shared" ca="1" si="7"/>
        <v/>
      </c>
    </row>
    <row r="11" spans="2:23" x14ac:dyDescent="0.15">
      <c r="B11" s="52">
        <v>8</v>
      </c>
      <c r="C11" s="52" t="str">
        <f ca="1"/>
        <v/>
      </c>
      <c r="D11" s="98" t="str" cm="1">
        <f t="array" aca="1" ref="D11" ca="1">IF(C11&lt;&gt;"",_xlfn.ANCHORARRAY(事前検証計算用!H10),"")</f>
        <v/>
      </c>
      <c r="E11" s="98"/>
      <c r="F11" s="98"/>
      <c r="G11" s="98"/>
      <c r="H11" s="98"/>
      <c r="I11" s="98"/>
      <c r="J11" s="98"/>
      <c r="K11" s="98"/>
      <c r="L11" s="98"/>
      <c r="M11" s="98"/>
      <c r="N11" s="98"/>
      <c r="O11" s="98"/>
      <c r="P11" s="52" t="str">
        <f t="shared" ca="1" si="0"/>
        <v/>
      </c>
      <c r="Q11" s="52" t="str">
        <f t="shared" ca="1" si="1"/>
        <v/>
      </c>
      <c r="R11" s="52" t="str">
        <f t="shared" ca="1" si="2"/>
        <v/>
      </c>
      <c r="S11" s="52" t="str">
        <f t="shared" ca="1" si="3"/>
        <v/>
      </c>
      <c r="T11" s="52" t="str">
        <f t="shared" ca="1" si="4"/>
        <v/>
      </c>
      <c r="U11" s="99" t="str">
        <f t="shared" ca="1" si="5"/>
        <v/>
      </c>
      <c r="V11" s="84" t="str">
        <f t="shared" ca="1" si="6"/>
        <v/>
      </c>
      <c r="W11" s="97" t="str">
        <f t="shared" ca="1" si="7"/>
        <v/>
      </c>
    </row>
    <row r="12" spans="2:23" x14ac:dyDescent="0.15">
      <c r="B12" s="52">
        <v>9</v>
      </c>
      <c r="C12" s="52" t="str">
        <f ca="1"/>
        <v/>
      </c>
      <c r="D12" s="98" t="str" cm="1">
        <f t="array" aca="1" ref="D12" ca="1">IF(C12&lt;&gt;"",_xlfn.ANCHORARRAY(事前検証計算用!H11),"")</f>
        <v/>
      </c>
      <c r="E12" s="98"/>
      <c r="F12" s="98"/>
      <c r="G12" s="98"/>
      <c r="H12" s="98"/>
      <c r="I12" s="98"/>
      <c r="J12" s="98"/>
      <c r="K12" s="98"/>
      <c r="L12" s="98"/>
      <c r="M12" s="98"/>
      <c r="N12" s="98"/>
      <c r="O12" s="98"/>
      <c r="P12" s="52" t="str">
        <f t="shared" ca="1" si="0"/>
        <v/>
      </c>
      <c r="Q12" s="52" t="str">
        <f t="shared" ca="1" si="1"/>
        <v/>
      </c>
      <c r="R12" s="52" t="str">
        <f t="shared" ca="1" si="2"/>
        <v/>
      </c>
      <c r="S12" s="52" t="str">
        <f t="shared" ca="1" si="3"/>
        <v/>
      </c>
      <c r="T12" s="52" t="str">
        <f t="shared" ca="1" si="4"/>
        <v/>
      </c>
      <c r="U12" s="99" t="str">
        <f t="shared" ca="1" si="5"/>
        <v/>
      </c>
      <c r="V12" s="84" t="str">
        <f t="shared" ca="1" si="6"/>
        <v/>
      </c>
      <c r="W12" s="97" t="str">
        <f t="shared" ca="1" si="7"/>
        <v/>
      </c>
    </row>
    <row r="13" spans="2:23" x14ac:dyDescent="0.15">
      <c r="B13" s="52">
        <v>10</v>
      </c>
      <c r="C13" s="52" t="str">
        <f ca="1"/>
        <v/>
      </c>
      <c r="D13" s="98" t="str" cm="1">
        <f t="array" aca="1" ref="D13" ca="1">IF(C13&lt;&gt;"",_xlfn.ANCHORARRAY(事前検証計算用!H12),"")</f>
        <v/>
      </c>
      <c r="E13" s="98"/>
      <c r="F13" s="98"/>
      <c r="G13" s="98"/>
      <c r="H13" s="98"/>
      <c r="I13" s="98"/>
      <c r="J13" s="98"/>
      <c r="K13" s="98"/>
      <c r="L13" s="98"/>
      <c r="M13" s="98"/>
      <c r="N13" s="98"/>
      <c r="O13" s="98"/>
      <c r="P13" s="52" t="str">
        <f t="shared" ca="1" si="0"/>
        <v/>
      </c>
      <c r="Q13" s="52" t="str">
        <f t="shared" ca="1" si="1"/>
        <v/>
      </c>
      <c r="R13" s="52" t="str">
        <f t="shared" ca="1" si="2"/>
        <v/>
      </c>
      <c r="S13" s="52" t="str">
        <f t="shared" ca="1" si="3"/>
        <v/>
      </c>
      <c r="T13" s="52" t="str">
        <f t="shared" ca="1" si="4"/>
        <v/>
      </c>
      <c r="U13" s="99" t="str">
        <f t="shared" ca="1" si="5"/>
        <v/>
      </c>
      <c r="V13" s="84" t="str">
        <f t="shared" ca="1" si="6"/>
        <v/>
      </c>
      <c r="W13" s="97" t="str">
        <f t="shared" ca="1" si="7"/>
        <v/>
      </c>
    </row>
    <row r="14" spans="2:23" x14ac:dyDescent="0.15">
      <c r="B14" s="52">
        <v>11</v>
      </c>
      <c r="C14" s="52" t="str">
        <f ca="1"/>
        <v/>
      </c>
      <c r="D14" s="98" t="str" cm="1">
        <f t="array" aca="1" ref="D14" ca="1">IF(C14&lt;&gt;"",_xlfn.ANCHORARRAY(事前検証計算用!H13),"")</f>
        <v/>
      </c>
      <c r="E14" s="98"/>
      <c r="F14" s="98"/>
      <c r="G14" s="98"/>
      <c r="H14" s="98"/>
      <c r="I14" s="98"/>
      <c r="J14" s="98"/>
      <c r="K14" s="98"/>
      <c r="L14" s="98"/>
      <c r="M14" s="98"/>
      <c r="N14" s="98"/>
      <c r="O14" s="98"/>
      <c r="P14" s="52" t="str">
        <f t="shared" ca="1" si="0"/>
        <v/>
      </c>
      <c r="Q14" s="52" t="str">
        <f t="shared" ca="1" si="1"/>
        <v/>
      </c>
      <c r="R14" s="52" t="str">
        <f t="shared" ca="1" si="2"/>
        <v/>
      </c>
      <c r="S14" s="52" t="str">
        <f t="shared" ca="1" si="3"/>
        <v/>
      </c>
      <c r="T14" s="52" t="str">
        <f t="shared" ca="1" si="4"/>
        <v/>
      </c>
      <c r="U14" s="99" t="str">
        <f t="shared" ca="1" si="5"/>
        <v/>
      </c>
      <c r="V14" s="84" t="str">
        <f t="shared" ca="1" si="6"/>
        <v/>
      </c>
      <c r="W14" s="97" t="str">
        <f t="shared" ca="1" si="7"/>
        <v/>
      </c>
    </row>
    <row r="15" spans="2:23" x14ac:dyDescent="0.15">
      <c r="B15" s="52">
        <v>12</v>
      </c>
      <c r="C15" s="52" t="str">
        <f ca="1"/>
        <v/>
      </c>
      <c r="D15" s="98" t="str" cm="1">
        <f t="array" aca="1" ref="D15" ca="1">IF(C15&lt;&gt;"",_xlfn.ANCHORARRAY(事前検証計算用!H14),"")</f>
        <v/>
      </c>
      <c r="E15" s="98"/>
      <c r="F15" s="98"/>
      <c r="G15" s="98"/>
      <c r="H15" s="98"/>
      <c r="I15" s="98"/>
      <c r="J15" s="98"/>
      <c r="K15" s="98"/>
      <c r="L15" s="98"/>
      <c r="M15" s="98"/>
      <c r="N15" s="98"/>
      <c r="O15" s="98"/>
      <c r="P15" s="52" t="str">
        <f t="shared" ca="1" si="0"/>
        <v/>
      </c>
      <c r="Q15" s="52" t="str">
        <f t="shared" ca="1" si="1"/>
        <v/>
      </c>
      <c r="R15" s="52" t="str">
        <f t="shared" ca="1" si="2"/>
        <v/>
      </c>
      <c r="S15" s="52" t="str">
        <f t="shared" ca="1" si="3"/>
        <v/>
      </c>
      <c r="T15" s="52" t="str">
        <f t="shared" ca="1" si="4"/>
        <v/>
      </c>
      <c r="U15" s="99" t="str">
        <f t="shared" ca="1" si="5"/>
        <v/>
      </c>
      <c r="V15" s="84" t="str">
        <f t="shared" ca="1" si="6"/>
        <v/>
      </c>
      <c r="W15" s="97" t="str">
        <f t="shared" ca="1" si="7"/>
        <v/>
      </c>
    </row>
    <row r="16" spans="2:23" x14ac:dyDescent="0.15">
      <c r="B16" s="52">
        <v>13</v>
      </c>
      <c r="C16" s="52" t="str">
        <f ca="1"/>
        <v/>
      </c>
      <c r="D16" s="98" t="str" cm="1">
        <f t="array" aca="1" ref="D16" ca="1">IF(C16&lt;&gt;"",_xlfn.ANCHORARRAY(事前検証計算用!H15),"")</f>
        <v/>
      </c>
      <c r="E16" s="98"/>
      <c r="F16" s="98"/>
      <c r="G16" s="98"/>
      <c r="H16" s="98"/>
      <c r="I16" s="98"/>
      <c r="J16" s="98"/>
      <c r="K16" s="98"/>
      <c r="L16" s="98"/>
      <c r="M16" s="98"/>
      <c r="N16" s="98"/>
      <c r="O16" s="98"/>
      <c r="P16" s="52" t="str">
        <f t="shared" ca="1" si="0"/>
        <v/>
      </c>
      <c r="Q16" s="52" t="str">
        <f t="shared" ca="1" si="1"/>
        <v/>
      </c>
      <c r="R16" s="52" t="str">
        <f t="shared" ca="1" si="2"/>
        <v/>
      </c>
      <c r="S16" s="52" t="str">
        <f t="shared" ca="1" si="3"/>
        <v/>
      </c>
      <c r="T16" s="52" t="str">
        <f t="shared" ca="1" si="4"/>
        <v/>
      </c>
      <c r="U16" s="99" t="str">
        <f t="shared" ca="1" si="5"/>
        <v/>
      </c>
      <c r="V16" s="84" t="str">
        <f t="shared" ca="1" si="6"/>
        <v/>
      </c>
      <c r="W16" s="97" t="str">
        <f t="shared" ca="1" si="7"/>
        <v/>
      </c>
    </row>
    <row r="17" spans="2:23" x14ac:dyDescent="0.15">
      <c r="B17" s="52">
        <v>14</v>
      </c>
      <c r="C17" s="52" t="str">
        <f ca="1"/>
        <v/>
      </c>
      <c r="D17" s="98" t="str" cm="1">
        <f t="array" aca="1" ref="D17" ca="1">IF(C17&lt;&gt;"",_xlfn.ANCHORARRAY(事前検証計算用!H16),"")</f>
        <v/>
      </c>
      <c r="E17" s="98"/>
      <c r="F17" s="98"/>
      <c r="G17" s="98"/>
      <c r="H17" s="98"/>
      <c r="I17" s="98"/>
      <c r="J17" s="98"/>
      <c r="K17" s="98"/>
      <c r="L17" s="98"/>
      <c r="M17" s="98"/>
      <c r="N17" s="98"/>
      <c r="O17" s="98"/>
      <c r="P17" s="52" t="str">
        <f t="shared" ca="1" si="0"/>
        <v/>
      </c>
      <c r="Q17" s="52" t="str">
        <f t="shared" ca="1" si="1"/>
        <v/>
      </c>
      <c r="R17" s="52" t="str">
        <f t="shared" ca="1" si="2"/>
        <v/>
      </c>
      <c r="S17" s="52" t="str">
        <f t="shared" ca="1" si="3"/>
        <v/>
      </c>
      <c r="T17" s="52" t="str">
        <f t="shared" ca="1" si="4"/>
        <v/>
      </c>
      <c r="U17" s="99" t="str">
        <f t="shared" ca="1" si="5"/>
        <v/>
      </c>
      <c r="V17" s="84" t="str">
        <f t="shared" ca="1" si="6"/>
        <v/>
      </c>
      <c r="W17" s="97" t="str">
        <f t="shared" ca="1" si="7"/>
        <v/>
      </c>
    </row>
    <row r="18" spans="2:23" x14ac:dyDescent="0.15">
      <c r="B18" s="52">
        <v>15</v>
      </c>
      <c r="C18" s="52" t="str">
        <f ca="1"/>
        <v/>
      </c>
      <c r="D18" s="98" t="str" cm="1">
        <f t="array" aca="1" ref="D18" ca="1">IF(C18&lt;&gt;"",_xlfn.ANCHORARRAY(事前検証計算用!H17),"")</f>
        <v/>
      </c>
      <c r="E18" s="98"/>
      <c r="F18" s="98"/>
      <c r="G18" s="98"/>
      <c r="H18" s="98"/>
      <c r="I18" s="98"/>
      <c r="J18" s="98"/>
      <c r="K18" s="98"/>
      <c r="L18" s="98"/>
      <c r="M18" s="98"/>
      <c r="N18" s="98"/>
      <c r="O18" s="98"/>
      <c r="P18" s="52" t="str">
        <f t="shared" ca="1" si="0"/>
        <v/>
      </c>
      <c r="Q18" s="52" t="str">
        <f t="shared" ca="1" si="1"/>
        <v/>
      </c>
      <c r="R18" s="52" t="str">
        <f t="shared" ca="1" si="2"/>
        <v/>
      </c>
      <c r="S18" s="52" t="str">
        <f t="shared" ca="1" si="3"/>
        <v/>
      </c>
      <c r="T18" s="52" t="str">
        <f t="shared" ca="1" si="4"/>
        <v/>
      </c>
      <c r="U18" s="99" t="str">
        <f t="shared" ca="1" si="5"/>
        <v/>
      </c>
      <c r="V18" s="84" t="str">
        <f t="shared" ca="1" si="6"/>
        <v/>
      </c>
      <c r="W18" s="97" t="str">
        <f t="shared" ca="1" si="7"/>
        <v/>
      </c>
    </row>
    <row r="19" spans="2:23" x14ac:dyDescent="0.15">
      <c r="B19" s="52">
        <v>16</v>
      </c>
      <c r="C19" s="52" t="str">
        <f ca="1"/>
        <v/>
      </c>
      <c r="D19" s="98" t="str" cm="1">
        <f t="array" aca="1" ref="D19" ca="1">IF(C19&lt;&gt;"",_xlfn.ANCHORARRAY(事前検証計算用!H18),"")</f>
        <v/>
      </c>
      <c r="E19" s="98"/>
      <c r="F19" s="98"/>
      <c r="G19" s="98"/>
      <c r="H19" s="98"/>
      <c r="I19" s="98"/>
      <c r="J19" s="98"/>
      <c r="K19" s="98"/>
      <c r="L19" s="98"/>
      <c r="M19" s="98"/>
      <c r="N19" s="98"/>
      <c r="O19" s="98"/>
      <c r="P19" s="52" t="str">
        <f t="shared" ca="1" si="0"/>
        <v/>
      </c>
      <c r="Q19" s="52" t="str">
        <f t="shared" ca="1" si="1"/>
        <v/>
      </c>
      <c r="R19" s="52" t="str">
        <f t="shared" ca="1" si="2"/>
        <v/>
      </c>
      <c r="S19" s="52" t="str">
        <f t="shared" ca="1" si="3"/>
        <v/>
      </c>
      <c r="T19" s="52" t="str">
        <f t="shared" ca="1" si="4"/>
        <v/>
      </c>
      <c r="U19" s="99" t="str">
        <f t="shared" ca="1" si="5"/>
        <v/>
      </c>
      <c r="V19" s="84" t="str">
        <f t="shared" ca="1" si="6"/>
        <v/>
      </c>
      <c r="W19" s="97" t="str">
        <f t="shared" ca="1" si="7"/>
        <v/>
      </c>
    </row>
    <row r="20" spans="2:23" x14ac:dyDescent="0.15">
      <c r="B20" s="52">
        <v>17</v>
      </c>
      <c r="C20" s="52" t="str">
        <f ca="1"/>
        <v/>
      </c>
      <c r="D20" s="98" t="str" cm="1">
        <f t="array" aca="1" ref="D20" ca="1">IF(C20&lt;&gt;"",_xlfn.ANCHORARRAY(事前検証計算用!H19),"")</f>
        <v/>
      </c>
      <c r="E20" s="98"/>
      <c r="F20" s="98"/>
      <c r="G20" s="98"/>
      <c r="H20" s="98"/>
      <c r="I20" s="98"/>
      <c r="J20" s="98"/>
      <c r="K20" s="98"/>
      <c r="L20" s="98"/>
      <c r="M20" s="98"/>
      <c r="N20" s="98"/>
      <c r="O20" s="98"/>
      <c r="P20" s="52" t="str">
        <f t="shared" ca="1" si="0"/>
        <v/>
      </c>
      <c r="Q20" s="52" t="str">
        <f t="shared" ca="1" si="1"/>
        <v/>
      </c>
      <c r="R20" s="52" t="str">
        <f t="shared" ca="1" si="2"/>
        <v/>
      </c>
      <c r="S20" s="52" t="str">
        <f t="shared" ca="1" si="3"/>
        <v/>
      </c>
      <c r="T20" s="52" t="str">
        <f t="shared" ca="1" si="4"/>
        <v/>
      </c>
      <c r="U20" s="99" t="str">
        <f t="shared" ca="1" si="5"/>
        <v/>
      </c>
      <c r="V20" s="84" t="str">
        <f t="shared" ca="1" si="6"/>
        <v/>
      </c>
      <c r="W20" s="97" t="str">
        <f t="shared" ca="1" si="7"/>
        <v/>
      </c>
    </row>
    <row r="21" spans="2:23" x14ac:dyDescent="0.15">
      <c r="B21" s="52">
        <v>18</v>
      </c>
      <c r="C21" s="52" t="str">
        <f ca="1"/>
        <v/>
      </c>
      <c r="D21" s="98" t="str" cm="1">
        <f t="array" aca="1" ref="D21" ca="1">IF(C21&lt;&gt;"",_xlfn.ANCHORARRAY(事前検証計算用!H20),"")</f>
        <v/>
      </c>
      <c r="E21" s="98"/>
      <c r="F21" s="98"/>
      <c r="G21" s="98"/>
      <c r="H21" s="98"/>
      <c r="I21" s="98"/>
      <c r="J21" s="98"/>
      <c r="K21" s="98"/>
      <c r="L21" s="98"/>
      <c r="M21" s="98"/>
      <c r="N21" s="98"/>
      <c r="O21" s="98"/>
      <c r="P21" s="52" t="str">
        <f t="shared" ca="1" si="0"/>
        <v/>
      </c>
      <c r="Q21" s="52" t="str">
        <f t="shared" ca="1" si="1"/>
        <v/>
      </c>
      <c r="R21" s="52" t="str">
        <f t="shared" ca="1" si="2"/>
        <v/>
      </c>
      <c r="S21" s="52" t="str">
        <f t="shared" ca="1" si="3"/>
        <v/>
      </c>
      <c r="T21" s="52" t="str">
        <f t="shared" ca="1" si="4"/>
        <v/>
      </c>
      <c r="U21" s="99" t="str">
        <f t="shared" ca="1" si="5"/>
        <v/>
      </c>
      <c r="V21" s="84" t="str">
        <f t="shared" ca="1" si="6"/>
        <v/>
      </c>
      <c r="W21" s="97" t="str">
        <f t="shared" ca="1" si="7"/>
        <v/>
      </c>
    </row>
    <row r="22" spans="2:23" x14ac:dyDescent="0.15">
      <c r="B22" s="52">
        <v>19</v>
      </c>
      <c r="C22" s="52" t="str">
        <f ca="1"/>
        <v/>
      </c>
      <c r="D22" s="98" t="str" cm="1">
        <f t="array" aca="1" ref="D22" ca="1">IF(C22&lt;&gt;"",_xlfn.ANCHORARRAY(事前検証計算用!H21),"")</f>
        <v/>
      </c>
      <c r="E22" s="98"/>
      <c r="F22" s="98"/>
      <c r="G22" s="98"/>
      <c r="H22" s="98"/>
      <c r="I22" s="98"/>
      <c r="J22" s="98"/>
      <c r="K22" s="98"/>
      <c r="L22" s="98"/>
      <c r="M22" s="98"/>
      <c r="N22" s="98"/>
      <c r="O22" s="98"/>
      <c r="P22" s="52" t="str">
        <f t="shared" ca="1" si="0"/>
        <v/>
      </c>
      <c r="Q22" s="52" t="str">
        <f t="shared" ca="1" si="1"/>
        <v/>
      </c>
      <c r="R22" s="52" t="str">
        <f t="shared" ca="1" si="2"/>
        <v/>
      </c>
      <c r="S22" s="52" t="str">
        <f t="shared" ca="1" si="3"/>
        <v/>
      </c>
      <c r="T22" s="52" t="str">
        <f t="shared" ca="1" si="4"/>
        <v/>
      </c>
      <c r="U22" s="99" t="str">
        <f t="shared" ca="1" si="5"/>
        <v/>
      </c>
      <c r="V22" s="84" t="str">
        <f t="shared" ca="1" si="6"/>
        <v/>
      </c>
      <c r="W22" s="97" t="str">
        <f t="shared" ca="1" si="7"/>
        <v/>
      </c>
    </row>
    <row r="23" spans="2:23" x14ac:dyDescent="0.15">
      <c r="B23" s="52">
        <v>20</v>
      </c>
      <c r="C23" s="52" t="str">
        <f ca="1"/>
        <v/>
      </c>
      <c r="D23" s="98" t="str" cm="1">
        <f t="array" aca="1" ref="D23" ca="1">IF(C23&lt;&gt;"",_xlfn.ANCHORARRAY(事前検証計算用!H22),"")</f>
        <v/>
      </c>
      <c r="E23" s="98"/>
      <c r="F23" s="98"/>
      <c r="G23" s="98"/>
      <c r="H23" s="98"/>
      <c r="I23" s="98"/>
      <c r="J23" s="98"/>
      <c r="K23" s="98"/>
      <c r="L23" s="98"/>
      <c r="M23" s="98"/>
      <c r="N23" s="98"/>
      <c r="O23" s="98"/>
      <c r="P23" s="52" t="str">
        <f t="shared" ca="1" si="0"/>
        <v/>
      </c>
      <c r="Q23" s="52" t="str">
        <f t="shared" ca="1" si="1"/>
        <v/>
      </c>
      <c r="R23" s="52" t="str">
        <f t="shared" ca="1" si="2"/>
        <v/>
      </c>
      <c r="S23" s="52" t="str">
        <f t="shared" ca="1" si="3"/>
        <v/>
      </c>
      <c r="T23" s="52" t="str">
        <f t="shared" ca="1" si="4"/>
        <v/>
      </c>
      <c r="U23" s="99" t="str">
        <f t="shared" ca="1" si="5"/>
        <v/>
      </c>
      <c r="V23" s="84" t="str">
        <f t="shared" ca="1" si="6"/>
        <v/>
      </c>
      <c r="W23" s="97" t="str">
        <f t="shared" ca="1" si="7"/>
        <v/>
      </c>
    </row>
    <row r="24" spans="2:23" x14ac:dyDescent="0.15">
      <c r="B24" s="52">
        <v>21</v>
      </c>
      <c r="C24" s="52" t="str">
        <f ca="1"/>
        <v/>
      </c>
      <c r="D24" s="98" t="str" cm="1">
        <f t="array" aca="1" ref="D24" ca="1">IF(C24&lt;&gt;"",_xlfn.ANCHORARRAY(事前検証計算用!H23),"")</f>
        <v/>
      </c>
      <c r="E24" s="98"/>
      <c r="F24" s="98"/>
      <c r="G24" s="98"/>
      <c r="H24" s="98"/>
      <c r="I24" s="98"/>
      <c r="J24" s="98"/>
      <c r="K24" s="98"/>
      <c r="L24" s="98"/>
      <c r="M24" s="98"/>
      <c r="N24" s="98"/>
      <c r="O24" s="98"/>
      <c r="P24" s="52" t="str">
        <f t="shared" ca="1" si="0"/>
        <v/>
      </c>
      <c r="Q24" s="52" t="str">
        <f t="shared" ca="1" si="1"/>
        <v/>
      </c>
      <c r="R24" s="52" t="str">
        <f t="shared" ca="1" si="2"/>
        <v/>
      </c>
      <c r="S24" s="52" t="str">
        <f t="shared" ca="1" si="3"/>
        <v/>
      </c>
      <c r="T24" s="52" t="str">
        <f t="shared" ca="1" si="4"/>
        <v/>
      </c>
      <c r="U24" s="99" t="str">
        <f t="shared" ca="1" si="5"/>
        <v/>
      </c>
      <c r="V24" s="84" t="str">
        <f t="shared" ca="1" si="6"/>
        <v/>
      </c>
      <c r="W24" s="97" t="str">
        <f t="shared" ca="1" si="7"/>
        <v/>
      </c>
    </row>
    <row r="25" spans="2:23" x14ac:dyDescent="0.15">
      <c r="B25" s="52">
        <v>22</v>
      </c>
      <c r="C25" s="52" t="str">
        <f ca="1"/>
        <v/>
      </c>
      <c r="D25" s="98" t="str" cm="1">
        <f t="array" aca="1" ref="D25" ca="1">IF(C25&lt;&gt;"",_xlfn.ANCHORARRAY(事前検証計算用!H24),"")</f>
        <v/>
      </c>
      <c r="E25" s="98"/>
      <c r="F25" s="98"/>
      <c r="G25" s="98"/>
      <c r="H25" s="98"/>
      <c r="I25" s="98"/>
      <c r="J25" s="98"/>
      <c r="K25" s="98"/>
      <c r="L25" s="98"/>
      <c r="M25" s="98"/>
      <c r="N25" s="98"/>
      <c r="O25" s="98"/>
      <c r="P25" s="52" t="str">
        <f t="shared" ca="1" si="0"/>
        <v/>
      </c>
      <c r="Q25" s="52" t="str">
        <f t="shared" ca="1" si="1"/>
        <v/>
      </c>
      <c r="R25" s="52" t="str">
        <f t="shared" ca="1" si="2"/>
        <v/>
      </c>
      <c r="S25" s="52" t="str">
        <f t="shared" ca="1" si="3"/>
        <v/>
      </c>
      <c r="T25" s="52" t="str">
        <f t="shared" ca="1" si="4"/>
        <v/>
      </c>
      <c r="U25" s="99" t="str">
        <f t="shared" ca="1" si="5"/>
        <v/>
      </c>
      <c r="V25" s="84" t="str">
        <f t="shared" ca="1" si="6"/>
        <v/>
      </c>
      <c r="W25" s="97" t="str">
        <f t="shared" ca="1" si="7"/>
        <v/>
      </c>
    </row>
    <row r="26" spans="2:23" x14ac:dyDescent="0.15">
      <c r="B26" s="52">
        <v>23</v>
      </c>
      <c r="C26" s="52" t="str">
        <f ca="1"/>
        <v/>
      </c>
      <c r="D26" s="98" t="str" cm="1">
        <f t="array" aca="1" ref="D26" ca="1">IF(C26&lt;&gt;"",_xlfn.ANCHORARRAY(事前検証計算用!H25),"")</f>
        <v/>
      </c>
      <c r="E26" s="98"/>
      <c r="F26" s="98"/>
      <c r="G26" s="98"/>
      <c r="H26" s="98"/>
      <c r="I26" s="98"/>
      <c r="J26" s="98"/>
      <c r="K26" s="98"/>
      <c r="L26" s="98"/>
      <c r="M26" s="98"/>
      <c r="N26" s="98"/>
      <c r="O26" s="98"/>
      <c r="P26" s="52" t="str">
        <f t="shared" ca="1" si="0"/>
        <v/>
      </c>
      <c r="Q26" s="52" t="str">
        <f t="shared" ca="1" si="1"/>
        <v/>
      </c>
      <c r="R26" s="52" t="str">
        <f t="shared" ca="1" si="2"/>
        <v/>
      </c>
      <c r="S26" s="52" t="str">
        <f t="shared" ca="1" si="3"/>
        <v/>
      </c>
      <c r="T26" s="52" t="str">
        <f t="shared" ca="1" si="4"/>
        <v/>
      </c>
      <c r="U26" s="99" t="str">
        <f t="shared" ca="1" si="5"/>
        <v/>
      </c>
      <c r="V26" s="84" t="str">
        <f t="shared" ca="1" si="6"/>
        <v/>
      </c>
      <c r="W26" s="97" t="str">
        <f t="shared" ca="1" si="7"/>
        <v/>
      </c>
    </row>
    <row r="27" spans="2:23" x14ac:dyDescent="0.15">
      <c r="B27" s="52">
        <v>24</v>
      </c>
      <c r="C27" s="52" t="str">
        <f ca="1"/>
        <v/>
      </c>
      <c r="D27" s="98" t="str" cm="1">
        <f t="array" aca="1" ref="D27" ca="1">IF(C27&lt;&gt;"",_xlfn.ANCHORARRAY(事前検証計算用!H26),"")</f>
        <v/>
      </c>
      <c r="E27" s="98"/>
      <c r="F27" s="98"/>
      <c r="G27" s="98"/>
      <c r="H27" s="98"/>
      <c r="I27" s="98"/>
      <c r="J27" s="98"/>
      <c r="K27" s="98"/>
      <c r="L27" s="98"/>
      <c r="M27" s="98"/>
      <c r="N27" s="98"/>
      <c r="O27" s="98"/>
      <c r="P27" s="52" t="str">
        <f t="shared" ca="1" si="0"/>
        <v/>
      </c>
      <c r="Q27" s="52" t="str">
        <f t="shared" ca="1" si="1"/>
        <v/>
      </c>
      <c r="R27" s="52" t="str">
        <f t="shared" ca="1" si="2"/>
        <v/>
      </c>
      <c r="S27" s="52" t="str">
        <f t="shared" ca="1" si="3"/>
        <v/>
      </c>
      <c r="T27" s="52" t="str">
        <f t="shared" ca="1" si="4"/>
        <v/>
      </c>
      <c r="U27" s="99" t="str">
        <f t="shared" ca="1" si="5"/>
        <v/>
      </c>
      <c r="V27" s="84" t="str">
        <f t="shared" ca="1" si="6"/>
        <v/>
      </c>
      <c r="W27" s="97" t="str">
        <f t="shared" ca="1" si="7"/>
        <v/>
      </c>
    </row>
    <row r="28" spans="2:23" x14ac:dyDescent="0.15">
      <c r="B28" s="52">
        <v>25</v>
      </c>
      <c r="C28" s="52" t="str">
        <f ca="1"/>
        <v/>
      </c>
      <c r="D28" s="98" t="str" cm="1">
        <f t="array" aca="1" ref="D28" ca="1">IF(C28&lt;&gt;"",_xlfn.ANCHORARRAY(事前検証計算用!H27),"")</f>
        <v/>
      </c>
      <c r="E28" s="98"/>
      <c r="F28" s="98"/>
      <c r="G28" s="98"/>
      <c r="H28" s="98"/>
      <c r="I28" s="98"/>
      <c r="J28" s="98"/>
      <c r="K28" s="98"/>
      <c r="L28" s="98"/>
      <c r="M28" s="98"/>
      <c r="N28" s="98"/>
      <c r="O28" s="98"/>
      <c r="P28" s="52" t="str">
        <f t="shared" ca="1" si="0"/>
        <v/>
      </c>
      <c r="Q28" s="52" t="str">
        <f t="shared" ca="1" si="1"/>
        <v/>
      </c>
      <c r="R28" s="52" t="str">
        <f t="shared" ca="1" si="2"/>
        <v/>
      </c>
      <c r="S28" s="52" t="str">
        <f t="shared" ca="1" si="3"/>
        <v/>
      </c>
      <c r="T28" s="52" t="str">
        <f t="shared" ca="1" si="4"/>
        <v/>
      </c>
      <c r="U28" s="99" t="str">
        <f t="shared" ca="1" si="5"/>
        <v/>
      </c>
      <c r="V28" s="84" t="str">
        <f t="shared" ca="1" si="6"/>
        <v/>
      </c>
      <c r="W28" s="97" t="str">
        <f t="shared" ca="1" si="7"/>
        <v/>
      </c>
    </row>
    <row r="29" spans="2:23" x14ac:dyDescent="0.15">
      <c r="B29" s="52">
        <v>26</v>
      </c>
      <c r="C29" s="52" t="str">
        <f ca="1"/>
        <v/>
      </c>
      <c r="D29" s="98" t="str" cm="1">
        <f t="array" aca="1" ref="D29" ca="1">IF(C29&lt;&gt;"",_xlfn.ANCHORARRAY(事前検証計算用!H28),"")</f>
        <v/>
      </c>
      <c r="E29" s="98"/>
      <c r="F29" s="98"/>
      <c r="G29" s="98"/>
      <c r="H29" s="98"/>
      <c r="I29" s="98"/>
      <c r="J29" s="98"/>
      <c r="K29" s="98"/>
      <c r="L29" s="98"/>
      <c r="M29" s="98"/>
      <c r="N29" s="98"/>
      <c r="O29" s="98"/>
      <c r="P29" s="52" t="str">
        <f t="shared" ca="1" si="0"/>
        <v/>
      </c>
      <c r="Q29" s="52" t="str">
        <f t="shared" ca="1" si="1"/>
        <v/>
      </c>
      <c r="R29" s="52" t="str">
        <f t="shared" ca="1" si="2"/>
        <v/>
      </c>
      <c r="S29" s="52" t="str">
        <f t="shared" ca="1" si="3"/>
        <v/>
      </c>
      <c r="T29" s="52" t="str">
        <f t="shared" ca="1" si="4"/>
        <v/>
      </c>
      <c r="U29" s="99" t="str">
        <f t="shared" ca="1" si="5"/>
        <v/>
      </c>
      <c r="V29" s="84" t="str">
        <f t="shared" ca="1" si="6"/>
        <v/>
      </c>
      <c r="W29" s="97" t="str">
        <f t="shared" ca="1" si="7"/>
        <v/>
      </c>
    </row>
    <row r="30" spans="2:23" x14ac:dyDescent="0.15">
      <c r="B30" s="52">
        <v>27</v>
      </c>
      <c r="C30" s="52" t="str">
        <f ca="1"/>
        <v/>
      </c>
      <c r="D30" s="98" t="str" cm="1">
        <f t="array" aca="1" ref="D30" ca="1">IF(C30&lt;&gt;"",_xlfn.ANCHORARRAY(事前検証計算用!H29),"")</f>
        <v/>
      </c>
      <c r="E30" s="98"/>
      <c r="F30" s="98"/>
      <c r="G30" s="98"/>
      <c r="H30" s="98"/>
      <c r="I30" s="98"/>
      <c r="J30" s="98"/>
      <c r="K30" s="98"/>
      <c r="L30" s="98"/>
      <c r="M30" s="98"/>
      <c r="N30" s="98"/>
      <c r="O30" s="98"/>
      <c r="P30" s="52" t="str">
        <f t="shared" ca="1" si="0"/>
        <v/>
      </c>
      <c r="Q30" s="52" t="str">
        <f t="shared" ca="1" si="1"/>
        <v/>
      </c>
      <c r="R30" s="52" t="str">
        <f t="shared" ca="1" si="2"/>
        <v/>
      </c>
      <c r="S30" s="52" t="str">
        <f t="shared" ca="1" si="3"/>
        <v/>
      </c>
      <c r="T30" s="52" t="str">
        <f t="shared" ca="1" si="4"/>
        <v/>
      </c>
      <c r="U30" s="99" t="str">
        <f t="shared" ca="1" si="5"/>
        <v/>
      </c>
      <c r="V30" s="84" t="str">
        <f t="shared" ca="1" si="6"/>
        <v/>
      </c>
      <c r="W30" s="97" t="str">
        <f t="shared" ca="1" si="7"/>
        <v/>
      </c>
    </row>
    <row r="31" spans="2:23" x14ac:dyDescent="0.15">
      <c r="B31" s="52">
        <v>28</v>
      </c>
      <c r="C31" s="52" t="str">
        <f ca="1"/>
        <v/>
      </c>
      <c r="D31" s="98" t="str" cm="1">
        <f t="array" aca="1" ref="D31" ca="1">IF(C31&lt;&gt;"",_xlfn.ANCHORARRAY(事前検証計算用!H30),"")</f>
        <v/>
      </c>
      <c r="E31" s="98"/>
      <c r="F31" s="98"/>
      <c r="G31" s="98"/>
      <c r="H31" s="98"/>
      <c r="I31" s="98"/>
      <c r="J31" s="98"/>
      <c r="K31" s="98"/>
      <c r="L31" s="98"/>
      <c r="M31" s="98"/>
      <c r="N31" s="98"/>
      <c r="O31" s="98"/>
      <c r="P31" s="52" t="str">
        <f t="shared" ca="1" si="0"/>
        <v/>
      </c>
      <c r="Q31" s="52" t="str">
        <f t="shared" ca="1" si="1"/>
        <v/>
      </c>
      <c r="R31" s="52" t="str">
        <f t="shared" ca="1" si="2"/>
        <v/>
      </c>
      <c r="S31" s="52" t="str">
        <f t="shared" ca="1" si="3"/>
        <v/>
      </c>
      <c r="T31" s="52" t="str">
        <f t="shared" ca="1" si="4"/>
        <v/>
      </c>
      <c r="U31" s="99" t="str">
        <f t="shared" ca="1" si="5"/>
        <v/>
      </c>
      <c r="V31" s="84" t="str">
        <f t="shared" ca="1" si="6"/>
        <v/>
      </c>
      <c r="W31" s="97" t="str">
        <f t="shared" ca="1" si="7"/>
        <v/>
      </c>
    </row>
    <row r="32" spans="2:23" x14ac:dyDescent="0.15">
      <c r="B32" s="52">
        <v>29</v>
      </c>
      <c r="C32" s="52" t="str">
        <f ca="1"/>
        <v/>
      </c>
      <c r="D32" s="98" t="str" cm="1">
        <f t="array" aca="1" ref="D32" ca="1">IF(C32&lt;&gt;"",_xlfn.ANCHORARRAY(事前検証計算用!H31),"")</f>
        <v/>
      </c>
      <c r="E32" s="98"/>
      <c r="F32" s="98"/>
      <c r="G32" s="98"/>
      <c r="H32" s="98"/>
      <c r="I32" s="98"/>
      <c r="J32" s="98"/>
      <c r="K32" s="98"/>
      <c r="L32" s="98"/>
      <c r="M32" s="98"/>
      <c r="N32" s="98"/>
      <c r="O32" s="98"/>
      <c r="P32" s="52" t="str">
        <f t="shared" ca="1" si="0"/>
        <v/>
      </c>
      <c r="Q32" s="52" t="str">
        <f t="shared" ca="1" si="1"/>
        <v/>
      </c>
      <c r="R32" s="52" t="str">
        <f t="shared" ca="1" si="2"/>
        <v/>
      </c>
      <c r="S32" s="52" t="str">
        <f t="shared" ca="1" si="3"/>
        <v/>
      </c>
      <c r="T32" s="52" t="str">
        <f t="shared" ca="1" si="4"/>
        <v/>
      </c>
      <c r="U32" s="99" t="str">
        <f t="shared" ca="1" si="5"/>
        <v/>
      </c>
      <c r="V32" s="84" t="str">
        <f t="shared" ca="1" si="6"/>
        <v/>
      </c>
      <c r="W32" s="97" t="str">
        <f t="shared" ca="1" si="7"/>
        <v/>
      </c>
    </row>
    <row r="33" spans="2:23" x14ac:dyDescent="0.15">
      <c r="B33" s="52">
        <v>30</v>
      </c>
      <c r="C33" s="52" t="str">
        <f ca="1"/>
        <v/>
      </c>
      <c r="D33" s="98" t="str" cm="1">
        <f t="array" aca="1" ref="D33" ca="1">IF(C33&lt;&gt;"",_xlfn.ANCHORARRAY(事前検証計算用!H32),"")</f>
        <v/>
      </c>
      <c r="E33" s="98"/>
      <c r="F33" s="98"/>
      <c r="G33" s="98"/>
      <c r="H33" s="98"/>
      <c r="I33" s="98"/>
      <c r="J33" s="98"/>
      <c r="K33" s="98"/>
      <c r="L33" s="98"/>
      <c r="M33" s="98"/>
      <c r="N33" s="98"/>
      <c r="O33" s="98"/>
      <c r="P33" s="52" t="str">
        <f t="shared" ca="1" si="0"/>
        <v/>
      </c>
      <c r="Q33" s="52" t="str">
        <f t="shared" ca="1" si="1"/>
        <v/>
      </c>
      <c r="R33" s="52" t="str">
        <f t="shared" ca="1" si="2"/>
        <v/>
      </c>
      <c r="S33" s="52" t="str">
        <f t="shared" ca="1" si="3"/>
        <v/>
      </c>
      <c r="T33" s="52" t="str">
        <f t="shared" ca="1" si="4"/>
        <v/>
      </c>
      <c r="U33" s="99" t="str">
        <f t="shared" ca="1" si="5"/>
        <v/>
      </c>
      <c r="V33" s="84" t="str">
        <f t="shared" ca="1" si="6"/>
        <v/>
      </c>
      <c r="W33" s="97" t="str">
        <f t="shared" ca="1" si="7"/>
        <v/>
      </c>
    </row>
    <row r="34" spans="2:23" x14ac:dyDescent="0.15">
      <c r="B34" s="52">
        <v>31</v>
      </c>
      <c r="C34" s="52" t="str">
        <f ca="1"/>
        <v/>
      </c>
      <c r="D34" s="98" t="str" cm="1">
        <f t="array" aca="1" ref="D34" ca="1">IF(C34&lt;&gt;"",_xlfn.ANCHORARRAY(事前検証計算用!H33),"")</f>
        <v/>
      </c>
      <c r="E34" s="98"/>
      <c r="F34" s="98"/>
      <c r="G34" s="98"/>
      <c r="H34" s="98"/>
      <c r="I34" s="98"/>
      <c r="J34" s="98"/>
      <c r="K34" s="98"/>
      <c r="L34" s="98"/>
      <c r="M34" s="98"/>
      <c r="N34" s="98"/>
      <c r="O34" s="98"/>
      <c r="P34" s="52" t="str">
        <f t="shared" ca="1" si="0"/>
        <v/>
      </c>
      <c r="Q34" s="52" t="str">
        <f t="shared" ca="1" si="1"/>
        <v/>
      </c>
      <c r="R34" s="52" t="str">
        <f t="shared" ca="1" si="2"/>
        <v/>
      </c>
      <c r="S34" s="52" t="str">
        <f t="shared" ca="1" si="3"/>
        <v/>
      </c>
      <c r="T34" s="52" t="str">
        <f t="shared" ca="1" si="4"/>
        <v/>
      </c>
      <c r="U34" s="99" t="str">
        <f t="shared" ca="1" si="5"/>
        <v/>
      </c>
      <c r="V34" s="84" t="str">
        <f t="shared" ca="1" si="6"/>
        <v/>
      </c>
      <c r="W34" s="97" t="str">
        <f t="shared" ca="1" si="7"/>
        <v/>
      </c>
    </row>
    <row r="35" spans="2:23" x14ac:dyDescent="0.15">
      <c r="B35" s="52">
        <v>32</v>
      </c>
      <c r="C35" s="52" t="str">
        <f ca="1"/>
        <v/>
      </c>
      <c r="D35" s="98" t="str" cm="1">
        <f t="array" aca="1" ref="D35" ca="1">IF(C35&lt;&gt;"",_xlfn.ANCHORARRAY(事前検証計算用!H34),"")</f>
        <v/>
      </c>
      <c r="E35" s="98"/>
      <c r="F35" s="98"/>
      <c r="G35" s="98"/>
      <c r="H35" s="98"/>
      <c r="I35" s="98"/>
      <c r="J35" s="98"/>
      <c r="K35" s="98"/>
      <c r="L35" s="98"/>
      <c r="M35" s="98"/>
      <c r="N35" s="98"/>
      <c r="O35" s="98"/>
      <c r="P35" s="52" t="str">
        <f t="shared" ca="1" si="0"/>
        <v/>
      </c>
      <c r="Q35" s="52" t="str">
        <f t="shared" ca="1" si="1"/>
        <v/>
      </c>
      <c r="R35" s="52" t="str">
        <f t="shared" ca="1" si="2"/>
        <v/>
      </c>
      <c r="S35" s="52" t="str">
        <f t="shared" ca="1" si="3"/>
        <v/>
      </c>
      <c r="T35" s="52" t="str">
        <f t="shared" ca="1" si="4"/>
        <v/>
      </c>
      <c r="U35" s="99" t="str">
        <f t="shared" ca="1" si="5"/>
        <v/>
      </c>
      <c r="V35" s="84" t="str">
        <f t="shared" ca="1" si="6"/>
        <v/>
      </c>
      <c r="W35" s="97" t="str">
        <f t="shared" ca="1" si="7"/>
        <v/>
      </c>
    </row>
    <row r="36" spans="2:23" x14ac:dyDescent="0.15">
      <c r="B36" s="52">
        <v>33</v>
      </c>
      <c r="C36" s="52" t="str">
        <f ca="1"/>
        <v/>
      </c>
      <c r="D36" s="98" t="str" cm="1">
        <f t="array" aca="1" ref="D36" ca="1">IF(C36&lt;&gt;"",_xlfn.ANCHORARRAY(事前検証計算用!H35),"")</f>
        <v/>
      </c>
      <c r="E36" s="98"/>
      <c r="F36" s="98"/>
      <c r="G36" s="98"/>
      <c r="H36" s="98"/>
      <c r="I36" s="98"/>
      <c r="J36" s="98"/>
      <c r="K36" s="98"/>
      <c r="L36" s="98"/>
      <c r="M36" s="98"/>
      <c r="N36" s="98"/>
      <c r="O36" s="98"/>
      <c r="P36" s="52" t="str">
        <f t="shared" ca="1" si="0"/>
        <v/>
      </c>
      <c r="Q36" s="52" t="str">
        <f t="shared" ca="1" si="1"/>
        <v/>
      </c>
      <c r="R36" s="52" t="str">
        <f t="shared" ca="1" si="2"/>
        <v/>
      </c>
      <c r="S36" s="52" t="str">
        <f t="shared" ca="1" si="3"/>
        <v/>
      </c>
      <c r="T36" s="52" t="str">
        <f t="shared" ca="1" si="4"/>
        <v/>
      </c>
      <c r="U36" s="99" t="str">
        <f t="shared" ca="1" si="5"/>
        <v/>
      </c>
      <c r="V36" s="84" t="str">
        <f t="shared" ca="1" si="6"/>
        <v/>
      </c>
      <c r="W36" s="97" t="str">
        <f t="shared" ca="1" si="7"/>
        <v/>
      </c>
    </row>
    <row r="37" spans="2:23" x14ac:dyDescent="0.15">
      <c r="B37" s="52">
        <v>34</v>
      </c>
      <c r="C37" s="52" t="str">
        <f ca="1"/>
        <v/>
      </c>
      <c r="D37" s="98" t="str" cm="1">
        <f t="array" aca="1" ref="D37" ca="1">IF(C37&lt;&gt;"",_xlfn.ANCHORARRAY(事前検証計算用!H36),"")</f>
        <v/>
      </c>
      <c r="E37" s="98"/>
      <c r="F37" s="98"/>
      <c r="G37" s="98"/>
      <c r="H37" s="98"/>
      <c r="I37" s="98"/>
      <c r="J37" s="98"/>
      <c r="K37" s="98"/>
      <c r="L37" s="98"/>
      <c r="M37" s="98"/>
      <c r="N37" s="98"/>
      <c r="O37" s="98"/>
      <c r="P37" s="52" t="str">
        <f t="shared" ca="1" si="0"/>
        <v/>
      </c>
      <c r="Q37" s="52" t="str">
        <f t="shared" ca="1" si="1"/>
        <v/>
      </c>
      <c r="R37" s="52" t="str">
        <f t="shared" ca="1" si="2"/>
        <v/>
      </c>
      <c r="S37" s="52" t="str">
        <f t="shared" ca="1" si="3"/>
        <v/>
      </c>
      <c r="T37" s="52" t="str">
        <f t="shared" ca="1" si="4"/>
        <v/>
      </c>
      <c r="U37" s="99" t="str">
        <f t="shared" ca="1" si="5"/>
        <v/>
      </c>
      <c r="V37" s="84" t="str">
        <f t="shared" ca="1" si="6"/>
        <v/>
      </c>
      <c r="W37" s="97" t="str">
        <f t="shared" ca="1" si="7"/>
        <v/>
      </c>
    </row>
    <row r="38" spans="2:23" x14ac:dyDescent="0.15">
      <c r="B38" s="52">
        <v>35</v>
      </c>
      <c r="C38" s="52" t="str">
        <f ca="1"/>
        <v/>
      </c>
      <c r="D38" s="98" t="str" cm="1">
        <f t="array" aca="1" ref="D38" ca="1">IF(C38&lt;&gt;"",_xlfn.ANCHORARRAY(事前検証計算用!H37),"")</f>
        <v/>
      </c>
      <c r="E38" s="98"/>
      <c r="F38" s="98"/>
      <c r="G38" s="98"/>
      <c r="H38" s="98"/>
      <c r="I38" s="98"/>
      <c r="J38" s="98"/>
      <c r="K38" s="98"/>
      <c r="L38" s="98"/>
      <c r="M38" s="98"/>
      <c r="N38" s="98"/>
      <c r="O38" s="98"/>
      <c r="P38" s="52" t="str">
        <f t="shared" ca="1" si="0"/>
        <v/>
      </c>
      <c r="Q38" s="52" t="str">
        <f t="shared" ca="1" si="1"/>
        <v/>
      </c>
      <c r="R38" s="52" t="str">
        <f t="shared" ca="1" si="2"/>
        <v/>
      </c>
      <c r="S38" s="52" t="str">
        <f t="shared" ca="1" si="3"/>
        <v/>
      </c>
      <c r="T38" s="52" t="str">
        <f t="shared" ca="1" si="4"/>
        <v/>
      </c>
      <c r="U38" s="99" t="str">
        <f t="shared" ca="1" si="5"/>
        <v/>
      </c>
      <c r="V38" s="84" t="str">
        <f t="shared" ca="1" si="6"/>
        <v/>
      </c>
      <c r="W38" s="97" t="str">
        <f t="shared" ca="1" si="7"/>
        <v/>
      </c>
    </row>
    <row r="39" spans="2:23" x14ac:dyDescent="0.15">
      <c r="B39" s="52">
        <v>36</v>
      </c>
      <c r="C39" s="52" t="str">
        <f ca="1"/>
        <v/>
      </c>
      <c r="D39" s="98" t="str" cm="1">
        <f t="array" aca="1" ref="D39" ca="1">IF(C39&lt;&gt;"",_xlfn.ANCHORARRAY(事前検証計算用!H38),"")</f>
        <v/>
      </c>
      <c r="E39" s="98"/>
      <c r="F39" s="98"/>
      <c r="G39" s="98"/>
      <c r="H39" s="98"/>
      <c r="I39" s="98"/>
      <c r="J39" s="98"/>
      <c r="K39" s="98"/>
      <c r="L39" s="98"/>
      <c r="M39" s="98"/>
      <c r="N39" s="98"/>
      <c r="O39" s="98"/>
      <c r="P39" s="52" t="str">
        <f t="shared" ca="1" si="0"/>
        <v/>
      </c>
      <c r="Q39" s="52" t="str">
        <f t="shared" ca="1" si="1"/>
        <v/>
      </c>
      <c r="R39" s="52" t="str">
        <f t="shared" ca="1" si="2"/>
        <v/>
      </c>
      <c r="S39" s="52" t="str">
        <f t="shared" ca="1" si="3"/>
        <v/>
      </c>
      <c r="T39" s="52" t="str">
        <f t="shared" ca="1" si="4"/>
        <v/>
      </c>
      <c r="U39" s="99" t="str">
        <f t="shared" ca="1" si="5"/>
        <v/>
      </c>
      <c r="V39" s="84" t="str">
        <f t="shared" ca="1" si="6"/>
        <v/>
      </c>
      <c r="W39" s="97" t="str">
        <f t="shared" ca="1" si="7"/>
        <v/>
      </c>
    </row>
    <row r="40" spans="2:23" x14ac:dyDescent="0.15">
      <c r="B40" s="52">
        <v>37</v>
      </c>
      <c r="C40" s="52" t="str">
        <f ca="1"/>
        <v/>
      </c>
      <c r="D40" s="98" t="str" cm="1">
        <f t="array" aca="1" ref="D40" ca="1">IF(C40&lt;&gt;"",_xlfn.ANCHORARRAY(事前検証計算用!H39),"")</f>
        <v/>
      </c>
      <c r="E40" s="98"/>
      <c r="F40" s="98"/>
      <c r="G40" s="98"/>
      <c r="H40" s="98"/>
      <c r="I40" s="98"/>
      <c r="J40" s="98"/>
      <c r="K40" s="98"/>
      <c r="L40" s="98"/>
      <c r="M40" s="98"/>
      <c r="N40" s="98"/>
      <c r="O40" s="98"/>
      <c r="P40" s="52" t="str">
        <f t="shared" ca="1" si="0"/>
        <v/>
      </c>
      <c r="Q40" s="52" t="str">
        <f t="shared" ca="1" si="1"/>
        <v/>
      </c>
      <c r="R40" s="52" t="str">
        <f t="shared" ca="1" si="2"/>
        <v/>
      </c>
      <c r="S40" s="52" t="str">
        <f t="shared" ca="1" si="3"/>
        <v/>
      </c>
      <c r="T40" s="52" t="str">
        <f t="shared" ca="1" si="4"/>
        <v/>
      </c>
      <c r="U40" s="99" t="str">
        <f t="shared" ca="1" si="5"/>
        <v/>
      </c>
      <c r="V40" s="84" t="str">
        <f t="shared" ca="1" si="6"/>
        <v/>
      </c>
      <c r="W40" s="97" t="str">
        <f t="shared" ca="1" si="7"/>
        <v/>
      </c>
    </row>
    <row r="41" spans="2:23" x14ac:dyDescent="0.15">
      <c r="B41" s="52">
        <v>38</v>
      </c>
      <c r="C41" s="52" t="str">
        <f ca="1"/>
        <v/>
      </c>
      <c r="D41" s="98" t="str" cm="1">
        <f t="array" aca="1" ref="D41" ca="1">IF(C41&lt;&gt;"",_xlfn.ANCHORARRAY(事前検証計算用!H40),"")</f>
        <v/>
      </c>
      <c r="E41" s="98"/>
      <c r="F41" s="98"/>
      <c r="G41" s="98"/>
      <c r="H41" s="98"/>
      <c r="I41" s="98"/>
      <c r="J41" s="98"/>
      <c r="K41" s="98"/>
      <c r="L41" s="98"/>
      <c r="M41" s="98"/>
      <c r="N41" s="98"/>
      <c r="O41" s="98"/>
      <c r="P41" s="52" t="str">
        <f t="shared" ca="1" si="0"/>
        <v/>
      </c>
      <c r="Q41" s="52" t="str">
        <f t="shared" ca="1" si="1"/>
        <v/>
      </c>
      <c r="R41" s="52" t="str">
        <f t="shared" ca="1" si="2"/>
        <v/>
      </c>
      <c r="S41" s="52" t="str">
        <f t="shared" ca="1" si="3"/>
        <v/>
      </c>
      <c r="T41" s="52" t="str">
        <f t="shared" ca="1" si="4"/>
        <v/>
      </c>
      <c r="U41" s="99" t="str">
        <f t="shared" ca="1" si="5"/>
        <v/>
      </c>
      <c r="V41" s="84" t="str">
        <f t="shared" ca="1" si="6"/>
        <v/>
      </c>
      <c r="W41" s="97" t="str">
        <f t="shared" ca="1" si="7"/>
        <v/>
      </c>
    </row>
    <row r="42" spans="2:23" x14ac:dyDescent="0.15">
      <c r="B42" s="52">
        <v>39</v>
      </c>
      <c r="C42" s="52" t="str">
        <f ca="1"/>
        <v/>
      </c>
      <c r="D42" s="98" t="str" cm="1">
        <f t="array" aca="1" ref="D42" ca="1">IF(C42&lt;&gt;"",_xlfn.ANCHORARRAY(事前検証計算用!H41),"")</f>
        <v/>
      </c>
      <c r="E42" s="98"/>
      <c r="F42" s="98"/>
      <c r="G42" s="98"/>
      <c r="H42" s="98"/>
      <c r="I42" s="98"/>
      <c r="J42" s="98"/>
      <c r="K42" s="98"/>
      <c r="L42" s="98"/>
      <c r="M42" s="98"/>
      <c r="N42" s="98"/>
      <c r="O42" s="98"/>
      <c r="P42" s="52" t="str">
        <f t="shared" ca="1" si="0"/>
        <v/>
      </c>
      <c r="Q42" s="52" t="str">
        <f t="shared" ca="1" si="1"/>
        <v/>
      </c>
      <c r="R42" s="52" t="str">
        <f t="shared" ca="1" si="2"/>
        <v/>
      </c>
      <c r="S42" s="52" t="str">
        <f t="shared" ca="1" si="3"/>
        <v/>
      </c>
      <c r="T42" s="52" t="str">
        <f t="shared" ca="1" si="4"/>
        <v/>
      </c>
      <c r="U42" s="99" t="str">
        <f t="shared" ca="1" si="5"/>
        <v/>
      </c>
      <c r="V42" s="84" t="str">
        <f t="shared" ca="1" si="6"/>
        <v/>
      </c>
      <c r="W42" s="97" t="str">
        <f t="shared" ca="1" si="7"/>
        <v/>
      </c>
    </row>
    <row r="43" spans="2:23" x14ac:dyDescent="0.15">
      <c r="B43" s="52">
        <v>40</v>
      </c>
      <c r="C43" s="52" t="str">
        <f ca="1"/>
        <v/>
      </c>
      <c r="D43" s="98" t="str" cm="1">
        <f t="array" aca="1" ref="D43" ca="1">IF(C43&lt;&gt;"",_xlfn.ANCHORARRAY(事前検証計算用!H42),"")</f>
        <v/>
      </c>
      <c r="E43" s="98"/>
      <c r="F43" s="98"/>
      <c r="G43" s="98"/>
      <c r="H43" s="98"/>
      <c r="I43" s="98"/>
      <c r="J43" s="98"/>
      <c r="K43" s="98"/>
      <c r="L43" s="98"/>
      <c r="M43" s="98"/>
      <c r="N43" s="98"/>
      <c r="O43" s="98"/>
      <c r="P43" s="52" t="str">
        <f t="shared" ca="1" si="0"/>
        <v/>
      </c>
      <c r="Q43" s="52" t="str">
        <f t="shared" ca="1" si="1"/>
        <v/>
      </c>
      <c r="R43" s="52" t="str">
        <f t="shared" ca="1" si="2"/>
        <v/>
      </c>
      <c r="S43" s="52" t="str">
        <f t="shared" ca="1" si="3"/>
        <v/>
      </c>
      <c r="T43" s="52" t="str">
        <f t="shared" ca="1" si="4"/>
        <v/>
      </c>
      <c r="U43" s="99" t="str">
        <f t="shared" ca="1" si="5"/>
        <v/>
      </c>
      <c r="V43" s="84" t="str">
        <f t="shared" ca="1" si="6"/>
        <v/>
      </c>
      <c r="W43" s="97" t="str">
        <f t="shared" ca="1" si="7"/>
        <v/>
      </c>
    </row>
    <row r="44" spans="2:23" x14ac:dyDescent="0.15">
      <c r="B44" s="52">
        <v>41</v>
      </c>
      <c r="C44" s="52" t="str">
        <f ca="1"/>
        <v/>
      </c>
      <c r="D44" s="98" t="str" cm="1">
        <f t="array" aca="1" ref="D44" ca="1">IF(C44&lt;&gt;"",_xlfn.ANCHORARRAY(事前検証計算用!H43),"")</f>
        <v/>
      </c>
      <c r="E44" s="98"/>
      <c r="F44" s="98"/>
      <c r="G44" s="98"/>
      <c r="H44" s="98"/>
      <c r="I44" s="98"/>
      <c r="J44" s="98"/>
      <c r="K44" s="98"/>
      <c r="L44" s="98"/>
      <c r="M44" s="98"/>
      <c r="N44" s="98"/>
      <c r="O44" s="98"/>
      <c r="P44" s="52" t="str">
        <f t="shared" ca="1" si="0"/>
        <v/>
      </c>
      <c r="Q44" s="52" t="str">
        <f t="shared" ca="1" si="1"/>
        <v/>
      </c>
      <c r="R44" s="52" t="str">
        <f t="shared" ca="1" si="2"/>
        <v/>
      </c>
      <c r="S44" s="52" t="str">
        <f t="shared" ca="1" si="3"/>
        <v/>
      </c>
      <c r="T44" s="52" t="str">
        <f t="shared" ca="1" si="4"/>
        <v/>
      </c>
      <c r="U44" s="99" t="str">
        <f t="shared" ca="1" si="5"/>
        <v/>
      </c>
      <c r="V44" s="84" t="str">
        <f t="shared" ca="1" si="6"/>
        <v/>
      </c>
      <c r="W44" s="97" t="str">
        <f t="shared" ca="1" si="7"/>
        <v/>
      </c>
    </row>
    <row r="45" spans="2:23" x14ac:dyDescent="0.15">
      <c r="B45" s="52">
        <v>42</v>
      </c>
      <c r="C45" s="52" t="str">
        <f ca="1"/>
        <v/>
      </c>
      <c r="D45" s="98" t="str" cm="1">
        <f t="array" aca="1" ref="D45" ca="1">IF(C45&lt;&gt;"",_xlfn.ANCHORARRAY(事前検証計算用!H44),"")</f>
        <v/>
      </c>
      <c r="E45" s="98"/>
      <c r="F45" s="98"/>
      <c r="G45" s="98"/>
      <c r="H45" s="98"/>
      <c r="I45" s="98"/>
      <c r="J45" s="98"/>
      <c r="K45" s="98"/>
      <c r="L45" s="98"/>
      <c r="M45" s="98"/>
      <c r="N45" s="98"/>
      <c r="O45" s="98"/>
      <c r="P45" s="52" t="str">
        <f t="shared" ca="1" si="0"/>
        <v/>
      </c>
      <c r="Q45" s="52" t="str">
        <f t="shared" ca="1" si="1"/>
        <v/>
      </c>
      <c r="R45" s="52" t="str">
        <f t="shared" ca="1" si="2"/>
        <v/>
      </c>
      <c r="S45" s="52" t="str">
        <f t="shared" ca="1" si="3"/>
        <v/>
      </c>
      <c r="T45" s="52" t="str">
        <f t="shared" ca="1" si="4"/>
        <v/>
      </c>
      <c r="U45" s="99" t="str">
        <f t="shared" ca="1" si="5"/>
        <v/>
      </c>
      <c r="V45" s="84" t="str">
        <f t="shared" ca="1" si="6"/>
        <v/>
      </c>
      <c r="W45" s="97" t="str">
        <f t="shared" ca="1" si="7"/>
        <v/>
      </c>
    </row>
    <row r="46" spans="2:23" x14ac:dyDescent="0.15">
      <c r="B46" s="52">
        <v>43</v>
      </c>
      <c r="C46" s="52" t="str">
        <f ca="1"/>
        <v/>
      </c>
      <c r="D46" s="98" t="str" cm="1">
        <f t="array" aca="1" ref="D46" ca="1">IF(C46&lt;&gt;"",_xlfn.ANCHORARRAY(事前検証計算用!H45),"")</f>
        <v/>
      </c>
      <c r="E46" s="98"/>
      <c r="F46" s="98"/>
      <c r="G46" s="98"/>
      <c r="H46" s="98"/>
      <c r="I46" s="98"/>
      <c r="J46" s="98"/>
      <c r="K46" s="98"/>
      <c r="L46" s="98"/>
      <c r="M46" s="98"/>
      <c r="N46" s="98"/>
      <c r="O46" s="98"/>
      <c r="P46" s="52" t="str">
        <f t="shared" ca="1" si="0"/>
        <v/>
      </c>
      <c r="Q46" s="52" t="str">
        <f t="shared" ca="1" si="1"/>
        <v/>
      </c>
      <c r="R46" s="52" t="str">
        <f t="shared" ca="1" si="2"/>
        <v/>
      </c>
      <c r="S46" s="52" t="str">
        <f t="shared" ca="1" si="3"/>
        <v/>
      </c>
      <c r="T46" s="52" t="str">
        <f t="shared" ca="1" si="4"/>
        <v/>
      </c>
      <c r="U46" s="99" t="str">
        <f t="shared" ca="1" si="5"/>
        <v/>
      </c>
      <c r="V46" s="84" t="str">
        <f t="shared" ca="1" si="6"/>
        <v/>
      </c>
      <c r="W46" s="97" t="str">
        <f t="shared" ca="1" si="7"/>
        <v/>
      </c>
    </row>
    <row r="47" spans="2:23" x14ac:dyDescent="0.15">
      <c r="B47" s="52">
        <v>44</v>
      </c>
      <c r="C47" s="52" t="str">
        <f ca="1"/>
        <v/>
      </c>
      <c r="D47" s="98" t="str" cm="1">
        <f t="array" aca="1" ref="D47" ca="1">IF(C47&lt;&gt;"",_xlfn.ANCHORARRAY(事前検証計算用!H46),"")</f>
        <v/>
      </c>
      <c r="E47" s="98"/>
      <c r="F47" s="98"/>
      <c r="G47" s="98"/>
      <c r="H47" s="98"/>
      <c r="I47" s="98"/>
      <c r="J47" s="98"/>
      <c r="K47" s="98"/>
      <c r="L47" s="98"/>
      <c r="M47" s="98"/>
      <c r="N47" s="98"/>
      <c r="O47" s="98"/>
      <c r="P47" s="52" t="str">
        <f t="shared" ca="1" si="0"/>
        <v/>
      </c>
      <c r="Q47" s="52" t="str">
        <f t="shared" ca="1" si="1"/>
        <v/>
      </c>
      <c r="R47" s="52" t="str">
        <f t="shared" ca="1" si="2"/>
        <v/>
      </c>
      <c r="S47" s="52" t="str">
        <f t="shared" ca="1" si="3"/>
        <v/>
      </c>
      <c r="T47" s="52" t="str">
        <f t="shared" ca="1" si="4"/>
        <v/>
      </c>
      <c r="U47" s="99" t="str">
        <f t="shared" ca="1" si="5"/>
        <v/>
      </c>
      <c r="V47" s="84" t="str">
        <f t="shared" ca="1" si="6"/>
        <v/>
      </c>
      <c r="W47" s="97" t="str">
        <f t="shared" ca="1" si="7"/>
        <v/>
      </c>
    </row>
    <row r="48" spans="2:23" x14ac:dyDescent="0.15">
      <c r="B48" s="52">
        <v>45</v>
      </c>
      <c r="C48" s="52" t="str">
        <f ca="1"/>
        <v/>
      </c>
      <c r="D48" s="98" t="str" cm="1">
        <f t="array" aca="1" ref="D48" ca="1">IF(C48&lt;&gt;"",_xlfn.ANCHORARRAY(事前検証計算用!H47),"")</f>
        <v/>
      </c>
      <c r="E48" s="98"/>
      <c r="F48" s="98"/>
      <c r="G48" s="98"/>
      <c r="H48" s="98"/>
      <c r="I48" s="98"/>
      <c r="J48" s="98"/>
      <c r="K48" s="98"/>
      <c r="L48" s="98"/>
      <c r="M48" s="98"/>
      <c r="N48" s="98"/>
      <c r="O48" s="98"/>
      <c r="P48" s="52" t="str">
        <f t="shared" ca="1" si="0"/>
        <v/>
      </c>
      <c r="Q48" s="52" t="str">
        <f t="shared" ca="1" si="1"/>
        <v/>
      </c>
      <c r="R48" s="52" t="str">
        <f t="shared" ca="1" si="2"/>
        <v/>
      </c>
      <c r="S48" s="52" t="str">
        <f t="shared" ca="1" si="3"/>
        <v/>
      </c>
      <c r="T48" s="52" t="str">
        <f t="shared" ca="1" si="4"/>
        <v/>
      </c>
      <c r="U48" s="99" t="str">
        <f t="shared" ca="1" si="5"/>
        <v/>
      </c>
      <c r="V48" s="84" t="str">
        <f t="shared" ca="1" si="6"/>
        <v/>
      </c>
      <c r="W48" s="97" t="str">
        <f t="shared" ca="1" si="7"/>
        <v/>
      </c>
    </row>
    <row r="49" spans="2:23" x14ac:dyDescent="0.15">
      <c r="B49" s="52">
        <v>46</v>
      </c>
      <c r="C49" s="52" t="str">
        <f ca="1"/>
        <v/>
      </c>
      <c r="D49" s="98" t="str" cm="1">
        <f t="array" aca="1" ref="D49" ca="1">IF(C49&lt;&gt;"",_xlfn.ANCHORARRAY(事前検証計算用!H48),"")</f>
        <v/>
      </c>
      <c r="E49" s="98"/>
      <c r="F49" s="98"/>
      <c r="G49" s="98"/>
      <c r="H49" s="98"/>
      <c r="I49" s="98"/>
      <c r="J49" s="98"/>
      <c r="K49" s="98"/>
      <c r="L49" s="98"/>
      <c r="M49" s="98"/>
      <c r="N49" s="98"/>
      <c r="O49" s="98"/>
      <c r="P49" s="52" t="str">
        <f t="shared" ca="1" si="0"/>
        <v/>
      </c>
      <c r="Q49" s="52" t="str">
        <f t="shared" ca="1" si="1"/>
        <v/>
      </c>
      <c r="R49" s="52" t="str">
        <f t="shared" ca="1" si="2"/>
        <v/>
      </c>
      <c r="S49" s="52" t="str">
        <f t="shared" ca="1" si="3"/>
        <v/>
      </c>
      <c r="T49" s="52" t="str">
        <f t="shared" ca="1" si="4"/>
        <v/>
      </c>
      <c r="U49" s="99" t="str">
        <f t="shared" ca="1" si="5"/>
        <v/>
      </c>
      <c r="V49" s="84" t="str">
        <f t="shared" ca="1" si="6"/>
        <v/>
      </c>
      <c r="W49" s="97" t="str">
        <f t="shared" ca="1" si="7"/>
        <v/>
      </c>
    </row>
    <row r="50" spans="2:23" x14ac:dyDescent="0.15">
      <c r="B50" s="52">
        <v>47</v>
      </c>
      <c r="C50" s="52" t="str">
        <f ca="1"/>
        <v/>
      </c>
      <c r="D50" s="98" t="str" cm="1">
        <f t="array" aca="1" ref="D50" ca="1">IF(C50&lt;&gt;"",_xlfn.ANCHORARRAY(事前検証計算用!H49),"")</f>
        <v/>
      </c>
      <c r="E50" s="98"/>
      <c r="F50" s="98"/>
      <c r="G50" s="98"/>
      <c r="H50" s="98"/>
      <c r="I50" s="98"/>
      <c r="J50" s="98"/>
      <c r="K50" s="98"/>
      <c r="L50" s="98"/>
      <c r="M50" s="98"/>
      <c r="N50" s="98"/>
      <c r="O50" s="98"/>
      <c r="P50" s="52" t="str">
        <f t="shared" ca="1" si="0"/>
        <v/>
      </c>
      <c r="Q50" s="52" t="str">
        <f t="shared" ca="1" si="1"/>
        <v/>
      </c>
      <c r="R50" s="52" t="str">
        <f t="shared" ca="1" si="2"/>
        <v/>
      </c>
      <c r="S50" s="52" t="str">
        <f t="shared" ca="1" si="3"/>
        <v/>
      </c>
      <c r="T50" s="52" t="str">
        <f t="shared" ca="1" si="4"/>
        <v/>
      </c>
      <c r="U50" s="99" t="str">
        <f t="shared" ca="1" si="5"/>
        <v/>
      </c>
      <c r="V50" s="84" t="str">
        <f t="shared" ca="1" si="6"/>
        <v/>
      </c>
      <c r="W50" s="97" t="str">
        <f t="shared" ca="1" si="7"/>
        <v/>
      </c>
    </row>
    <row r="51" spans="2:23" x14ac:dyDescent="0.15">
      <c r="B51" s="52">
        <v>48</v>
      </c>
      <c r="C51" s="52" t="str">
        <f ca="1"/>
        <v/>
      </c>
      <c r="D51" s="98" t="str" cm="1">
        <f t="array" aca="1" ref="D51" ca="1">IF(C51&lt;&gt;"",_xlfn.ANCHORARRAY(事前検証計算用!H50),"")</f>
        <v/>
      </c>
      <c r="E51" s="98"/>
      <c r="F51" s="98"/>
      <c r="G51" s="98"/>
      <c r="H51" s="98"/>
      <c r="I51" s="98"/>
      <c r="J51" s="98"/>
      <c r="K51" s="98"/>
      <c r="L51" s="98"/>
      <c r="M51" s="98"/>
      <c r="N51" s="98"/>
      <c r="O51" s="98"/>
      <c r="P51" s="52" t="str">
        <f t="shared" ca="1" si="0"/>
        <v/>
      </c>
      <c r="Q51" s="52" t="str">
        <f t="shared" ca="1" si="1"/>
        <v/>
      </c>
      <c r="R51" s="52" t="str">
        <f t="shared" ca="1" si="2"/>
        <v/>
      </c>
      <c r="S51" s="52" t="str">
        <f t="shared" ca="1" si="3"/>
        <v/>
      </c>
      <c r="T51" s="52" t="str">
        <f t="shared" ca="1" si="4"/>
        <v/>
      </c>
      <c r="U51" s="99" t="str">
        <f t="shared" ca="1" si="5"/>
        <v/>
      </c>
      <c r="V51" s="84" t="str">
        <f t="shared" ca="1" si="6"/>
        <v/>
      </c>
      <c r="W51" s="97" t="str">
        <f t="shared" ca="1" si="7"/>
        <v/>
      </c>
    </row>
    <row r="52" spans="2:23" x14ac:dyDescent="0.15">
      <c r="B52" s="52">
        <v>49</v>
      </c>
      <c r="C52" s="52" t="str">
        <f ca="1"/>
        <v/>
      </c>
      <c r="D52" s="98" t="str" cm="1">
        <f t="array" aca="1" ref="D52" ca="1">IF(C52&lt;&gt;"",_xlfn.ANCHORARRAY(事前検証計算用!H51),"")</f>
        <v/>
      </c>
      <c r="E52" s="98"/>
      <c r="F52" s="98"/>
      <c r="G52" s="98"/>
      <c r="H52" s="98"/>
      <c r="I52" s="98"/>
      <c r="J52" s="98"/>
      <c r="K52" s="98"/>
      <c r="L52" s="98"/>
      <c r="M52" s="98"/>
      <c r="N52" s="98"/>
      <c r="O52" s="98"/>
      <c r="P52" s="52" t="str">
        <f t="shared" ca="1" si="0"/>
        <v/>
      </c>
      <c r="Q52" s="52" t="str">
        <f t="shared" ca="1" si="1"/>
        <v/>
      </c>
      <c r="R52" s="52" t="str">
        <f t="shared" ca="1" si="2"/>
        <v/>
      </c>
      <c r="S52" s="52" t="str">
        <f t="shared" ca="1" si="3"/>
        <v/>
      </c>
      <c r="T52" s="52" t="str">
        <f t="shared" ca="1" si="4"/>
        <v/>
      </c>
      <c r="U52" s="99" t="str">
        <f t="shared" ca="1" si="5"/>
        <v/>
      </c>
      <c r="V52" s="84" t="str">
        <f t="shared" ca="1" si="6"/>
        <v/>
      </c>
      <c r="W52" s="97" t="str">
        <f t="shared" ca="1" si="7"/>
        <v/>
      </c>
    </row>
    <row r="53" spans="2:23" x14ac:dyDescent="0.15">
      <c r="B53" s="52">
        <v>50</v>
      </c>
      <c r="C53" s="52" t="str">
        <f ca="1"/>
        <v/>
      </c>
      <c r="D53" s="98" t="str" cm="1">
        <f t="array" aca="1" ref="D53" ca="1">IF(C53&lt;&gt;"",_xlfn.ANCHORARRAY(事前検証計算用!H52),"")</f>
        <v/>
      </c>
      <c r="E53" s="98"/>
      <c r="F53" s="98"/>
      <c r="G53" s="98"/>
      <c r="H53" s="98"/>
      <c r="I53" s="98"/>
      <c r="J53" s="98"/>
      <c r="K53" s="98"/>
      <c r="L53" s="98"/>
      <c r="M53" s="98"/>
      <c r="N53" s="98"/>
      <c r="O53" s="98"/>
      <c r="P53" s="52" t="str">
        <f t="shared" ca="1" si="0"/>
        <v/>
      </c>
      <c r="Q53" s="52" t="str">
        <f t="shared" ca="1" si="1"/>
        <v/>
      </c>
      <c r="R53" s="52" t="str">
        <f t="shared" ca="1" si="2"/>
        <v/>
      </c>
      <c r="S53" s="52" t="str">
        <f t="shared" ca="1" si="3"/>
        <v/>
      </c>
      <c r="T53" s="52" t="str">
        <f t="shared" ca="1" si="4"/>
        <v/>
      </c>
      <c r="U53" s="99" t="str">
        <f t="shared" ca="1" si="5"/>
        <v/>
      </c>
      <c r="V53" s="84" t="str">
        <f t="shared" ca="1" si="6"/>
        <v/>
      </c>
      <c r="W53" s="97" t="str">
        <f t="shared" ca="1" si="7"/>
        <v/>
      </c>
    </row>
    <row r="54" spans="2:23" x14ac:dyDescent="0.15">
      <c r="B54" s="52">
        <v>51</v>
      </c>
      <c r="C54" s="52" t="str">
        <f ca="1"/>
        <v/>
      </c>
      <c r="D54" s="98" t="str" cm="1">
        <f t="array" aca="1" ref="D54" ca="1">IF(C54&lt;&gt;"",_xlfn.ANCHORARRAY(事前検証計算用!H53),"")</f>
        <v/>
      </c>
      <c r="E54" s="98"/>
      <c r="F54" s="98"/>
      <c r="G54" s="98"/>
      <c r="H54" s="98"/>
      <c r="I54" s="98"/>
      <c r="J54" s="98"/>
      <c r="K54" s="98"/>
      <c r="L54" s="98"/>
      <c r="M54" s="98"/>
      <c r="N54" s="98"/>
      <c r="O54" s="98"/>
      <c r="P54" s="52" t="str">
        <f t="shared" ca="1" si="0"/>
        <v/>
      </c>
      <c r="Q54" s="52" t="str">
        <f t="shared" ca="1" si="1"/>
        <v/>
      </c>
      <c r="R54" s="52" t="str">
        <f t="shared" ca="1" si="2"/>
        <v/>
      </c>
      <c r="S54" s="52" t="str">
        <f t="shared" ca="1" si="3"/>
        <v/>
      </c>
      <c r="T54" s="52" t="str">
        <f t="shared" ca="1" si="4"/>
        <v/>
      </c>
      <c r="U54" s="99" t="str">
        <f t="shared" ca="1" si="5"/>
        <v/>
      </c>
      <c r="V54" s="84" t="str">
        <f t="shared" ca="1" si="6"/>
        <v/>
      </c>
      <c r="W54" s="97" t="str">
        <f t="shared" ca="1" si="7"/>
        <v/>
      </c>
    </row>
    <row r="55" spans="2:23" x14ac:dyDescent="0.15">
      <c r="B55" s="52">
        <v>52</v>
      </c>
      <c r="C55" s="52" t="str">
        <f ca="1"/>
        <v/>
      </c>
      <c r="D55" s="98" t="str" cm="1">
        <f t="array" aca="1" ref="D55" ca="1">IF(C55&lt;&gt;"",_xlfn.ANCHORARRAY(事前検証計算用!H54),"")</f>
        <v/>
      </c>
      <c r="E55" s="98"/>
      <c r="F55" s="98"/>
      <c r="G55" s="98"/>
      <c r="H55" s="98"/>
      <c r="I55" s="98"/>
      <c r="J55" s="98"/>
      <c r="K55" s="98"/>
      <c r="L55" s="98"/>
      <c r="M55" s="98"/>
      <c r="N55" s="98"/>
      <c r="O55" s="98"/>
      <c r="P55" s="52" t="str">
        <f t="shared" ca="1" si="0"/>
        <v/>
      </c>
      <c r="Q55" s="52" t="str">
        <f t="shared" ca="1" si="1"/>
        <v/>
      </c>
      <c r="R55" s="52" t="str">
        <f t="shared" ca="1" si="2"/>
        <v/>
      </c>
      <c r="S55" s="52" t="str">
        <f t="shared" ca="1" si="3"/>
        <v/>
      </c>
      <c r="T55" s="52" t="str">
        <f t="shared" ca="1" si="4"/>
        <v/>
      </c>
      <c r="U55" s="99" t="str">
        <f t="shared" ca="1" si="5"/>
        <v/>
      </c>
      <c r="V55" s="84" t="str">
        <f t="shared" ca="1" si="6"/>
        <v/>
      </c>
      <c r="W55" s="97" t="str">
        <f t="shared" ca="1" si="7"/>
        <v/>
      </c>
    </row>
    <row r="56" spans="2:23" x14ac:dyDescent="0.15">
      <c r="B56" s="52">
        <v>53</v>
      </c>
      <c r="C56" s="52" t="str">
        <f ca="1"/>
        <v/>
      </c>
      <c r="D56" s="98" t="str" cm="1">
        <f t="array" aca="1" ref="D56" ca="1">IF(C56&lt;&gt;"",_xlfn.ANCHORARRAY(事前検証計算用!H55),"")</f>
        <v/>
      </c>
      <c r="E56" s="98"/>
      <c r="F56" s="98"/>
      <c r="G56" s="98"/>
      <c r="H56" s="98"/>
      <c r="I56" s="98"/>
      <c r="J56" s="98"/>
      <c r="K56" s="98"/>
      <c r="L56" s="98"/>
      <c r="M56" s="98"/>
      <c r="N56" s="98"/>
      <c r="O56" s="98"/>
      <c r="P56" s="52" t="str">
        <f t="shared" ca="1" si="0"/>
        <v/>
      </c>
      <c r="Q56" s="52" t="str">
        <f t="shared" ca="1" si="1"/>
        <v/>
      </c>
      <c r="R56" s="52" t="str">
        <f t="shared" ca="1" si="2"/>
        <v/>
      </c>
      <c r="S56" s="52" t="str">
        <f t="shared" ca="1" si="3"/>
        <v/>
      </c>
      <c r="T56" s="52" t="str">
        <f t="shared" ca="1" si="4"/>
        <v/>
      </c>
      <c r="U56" s="99" t="str">
        <f t="shared" ca="1" si="5"/>
        <v/>
      </c>
      <c r="V56" s="84" t="str">
        <f t="shared" ca="1" si="6"/>
        <v/>
      </c>
      <c r="W56" s="97" t="str">
        <f t="shared" ca="1" si="7"/>
        <v/>
      </c>
    </row>
    <row r="57" spans="2:23" x14ac:dyDescent="0.15">
      <c r="B57" s="52">
        <v>54</v>
      </c>
      <c r="C57" s="52" t="str">
        <f ca="1"/>
        <v/>
      </c>
      <c r="D57" s="98" t="str" cm="1">
        <f t="array" aca="1" ref="D57" ca="1">IF(C57&lt;&gt;"",_xlfn.ANCHORARRAY(事前検証計算用!H56),"")</f>
        <v/>
      </c>
      <c r="E57" s="98"/>
      <c r="F57" s="98"/>
      <c r="G57" s="98"/>
      <c r="H57" s="98"/>
      <c r="I57" s="98"/>
      <c r="J57" s="98"/>
      <c r="K57" s="98"/>
      <c r="L57" s="98"/>
      <c r="M57" s="98"/>
      <c r="N57" s="98"/>
      <c r="O57" s="98"/>
      <c r="P57" s="52" t="str">
        <f t="shared" ca="1" si="0"/>
        <v/>
      </c>
      <c r="Q57" s="52" t="str">
        <f t="shared" ca="1" si="1"/>
        <v/>
      </c>
      <c r="R57" s="52" t="str">
        <f t="shared" ca="1" si="2"/>
        <v/>
      </c>
      <c r="S57" s="52" t="str">
        <f t="shared" ca="1" si="3"/>
        <v/>
      </c>
      <c r="T57" s="52" t="str">
        <f t="shared" ca="1" si="4"/>
        <v/>
      </c>
      <c r="U57" s="99" t="str">
        <f t="shared" ca="1" si="5"/>
        <v/>
      </c>
      <c r="V57" s="84" t="str">
        <f t="shared" ca="1" si="6"/>
        <v/>
      </c>
      <c r="W57" s="97" t="str">
        <f t="shared" ca="1" si="7"/>
        <v/>
      </c>
    </row>
    <row r="58" spans="2:23" x14ac:dyDescent="0.15">
      <c r="B58" s="52">
        <v>55</v>
      </c>
      <c r="C58" s="52" t="str">
        <f ca="1"/>
        <v/>
      </c>
      <c r="D58" s="98" t="str" cm="1">
        <f t="array" aca="1" ref="D58" ca="1">IF(C58&lt;&gt;"",_xlfn.ANCHORARRAY(事前検証計算用!H57),"")</f>
        <v/>
      </c>
      <c r="E58" s="98"/>
      <c r="F58" s="98"/>
      <c r="G58" s="98"/>
      <c r="H58" s="98"/>
      <c r="I58" s="98"/>
      <c r="J58" s="98"/>
      <c r="K58" s="98"/>
      <c r="L58" s="98"/>
      <c r="M58" s="98"/>
      <c r="N58" s="98"/>
      <c r="O58" s="98"/>
      <c r="P58" s="52" t="str">
        <f t="shared" ca="1" si="0"/>
        <v/>
      </c>
      <c r="Q58" s="52" t="str">
        <f t="shared" ca="1" si="1"/>
        <v/>
      </c>
      <c r="R58" s="52" t="str">
        <f t="shared" ca="1" si="2"/>
        <v/>
      </c>
      <c r="S58" s="52" t="str">
        <f t="shared" ca="1" si="3"/>
        <v/>
      </c>
      <c r="T58" s="52" t="str">
        <f t="shared" ca="1" si="4"/>
        <v/>
      </c>
      <c r="U58" s="99" t="str">
        <f t="shared" ca="1" si="5"/>
        <v/>
      </c>
      <c r="V58" s="84" t="str">
        <f t="shared" ca="1" si="6"/>
        <v/>
      </c>
      <c r="W58" s="97" t="str">
        <f t="shared" ca="1" si="7"/>
        <v/>
      </c>
    </row>
    <row r="59" spans="2:23" x14ac:dyDescent="0.15">
      <c r="B59" s="52">
        <v>56</v>
      </c>
      <c r="C59" s="52" t="str">
        <f ca="1"/>
        <v/>
      </c>
      <c r="D59" s="98" t="str" cm="1">
        <f t="array" aca="1" ref="D59" ca="1">IF(C59&lt;&gt;"",_xlfn.ANCHORARRAY(事前検証計算用!H58),"")</f>
        <v/>
      </c>
      <c r="E59" s="98"/>
      <c r="F59" s="98"/>
      <c r="G59" s="98"/>
      <c r="H59" s="98"/>
      <c r="I59" s="98"/>
      <c r="J59" s="98"/>
      <c r="K59" s="98"/>
      <c r="L59" s="98"/>
      <c r="M59" s="98"/>
      <c r="N59" s="98"/>
      <c r="O59" s="98"/>
      <c r="P59" s="52" t="str">
        <f t="shared" ca="1" si="0"/>
        <v/>
      </c>
      <c r="Q59" s="52" t="str">
        <f t="shared" ca="1" si="1"/>
        <v/>
      </c>
      <c r="R59" s="52" t="str">
        <f t="shared" ca="1" si="2"/>
        <v/>
      </c>
      <c r="S59" s="52" t="str">
        <f t="shared" ca="1" si="3"/>
        <v/>
      </c>
      <c r="T59" s="52" t="str">
        <f t="shared" ca="1" si="4"/>
        <v/>
      </c>
      <c r="U59" s="99" t="str">
        <f t="shared" ca="1" si="5"/>
        <v/>
      </c>
      <c r="V59" s="84" t="str">
        <f t="shared" ca="1" si="6"/>
        <v/>
      </c>
      <c r="W59" s="97" t="str">
        <f t="shared" ca="1" si="7"/>
        <v/>
      </c>
    </row>
    <row r="60" spans="2:23" x14ac:dyDescent="0.15">
      <c r="B60" s="52">
        <v>57</v>
      </c>
      <c r="C60" s="52" t="str">
        <f ca="1"/>
        <v/>
      </c>
      <c r="D60" s="98" t="str" cm="1">
        <f t="array" aca="1" ref="D60" ca="1">IF(C60&lt;&gt;"",_xlfn.ANCHORARRAY(事前検証計算用!H59),"")</f>
        <v/>
      </c>
      <c r="E60" s="98"/>
      <c r="F60" s="98"/>
      <c r="G60" s="98"/>
      <c r="H60" s="98"/>
      <c r="I60" s="98"/>
      <c r="J60" s="98"/>
      <c r="K60" s="98"/>
      <c r="L60" s="98"/>
      <c r="M60" s="98"/>
      <c r="N60" s="98"/>
      <c r="O60" s="98"/>
      <c r="P60" s="52" t="str">
        <f t="shared" ca="1" si="0"/>
        <v/>
      </c>
      <c r="Q60" s="52" t="str">
        <f t="shared" ca="1" si="1"/>
        <v/>
      </c>
      <c r="R60" s="52" t="str">
        <f t="shared" ca="1" si="2"/>
        <v/>
      </c>
      <c r="S60" s="52" t="str">
        <f t="shared" ca="1" si="3"/>
        <v/>
      </c>
      <c r="T60" s="52" t="str">
        <f t="shared" ca="1" si="4"/>
        <v/>
      </c>
      <c r="U60" s="99" t="str">
        <f t="shared" ca="1" si="5"/>
        <v/>
      </c>
      <c r="V60" s="84" t="str">
        <f t="shared" ca="1" si="6"/>
        <v/>
      </c>
      <c r="W60" s="97" t="str">
        <f t="shared" ca="1" si="7"/>
        <v/>
      </c>
    </row>
    <row r="61" spans="2:23" x14ac:dyDescent="0.15">
      <c r="B61" s="52">
        <v>58</v>
      </c>
      <c r="C61" s="52" t="str">
        <f ca="1"/>
        <v/>
      </c>
      <c r="D61" s="98" t="str" cm="1">
        <f t="array" aca="1" ref="D61" ca="1">IF(C61&lt;&gt;"",_xlfn.ANCHORARRAY(事前検証計算用!H60),"")</f>
        <v/>
      </c>
      <c r="E61" s="98"/>
      <c r="F61" s="98"/>
      <c r="G61" s="98"/>
      <c r="H61" s="98"/>
      <c r="I61" s="98"/>
      <c r="J61" s="98"/>
      <c r="K61" s="98"/>
      <c r="L61" s="98"/>
      <c r="M61" s="98"/>
      <c r="N61" s="98"/>
      <c r="O61" s="98"/>
      <c r="P61" s="52" t="str">
        <f t="shared" ca="1" si="0"/>
        <v/>
      </c>
      <c r="Q61" s="52" t="str">
        <f t="shared" ca="1" si="1"/>
        <v/>
      </c>
      <c r="R61" s="52" t="str">
        <f t="shared" ca="1" si="2"/>
        <v/>
      </c>
      <c r="S61" s="52" t="str">
        <f t="shared" ca="1" si="3"/>
        <v/>
      </c>
      <c r="T61" s="52" t="str">
        <f t="shared" ca="1" si="4"/>
        <v/>
      </c>
      <c r="U61" s="99" t="str">
        <f t="shared" ca="1" si="5"/>
        <v/>
      </c>
      <c r="V61" s="84" t="str">
        <f t="shared" ca="1" si="6"/>
        <v/>
      </c>
      <c r="W61" s="97" t="str">
        <f t="shared" ca="1" si="7"/>
        <v/>
      </c>
    </row>
    <row r="62" spans="2:23" x14ac:dyDescent="0.15">
      <c r="B62" s="52">
        <v>59</v>
      </c>
      <c r="C62" s="52" t="str">
        <f ca="1"/>
        <v/>
      </c>
      <c r="D62" s="98" t="str" cm="1">
        <f t="array" aca="1" ref="D62" ca="1">IF(C62&lt;&gt;"",_xlfn.ANCHORARRAY(事前検証計算用!H61),"")</f>
        <v/>
      </c>
      <c r="E62" s="98"/>
      <c r="F62" s="98"/>
      <c r="G62" s="98"/>
      <c r="H62" s="98"/>
      <c r="I62" s="98"/>
      <c r="J62" s="98"/>
      <c r="K62" s="98"/>
      <c r="L62" s="98"/>
      <c r="M62" s="98"/>
      <c r="N62" s="98"/>
      <c r="O62" s="98"/>
      <c r="P62" s="52" t="str">
        <f t="shared" ca="1" si="0"/>
        <v/>
      </c>
      <c r="Q62" s="52" t="str">
        <f t="shared" ca="1" si="1"/>
        <v/>
      </c>
      <c r="R62" s="52" t="str">
        <f t="shared" ca="1" si="2"/>
        <v/>
      </c>
      <c r="S62" s="52" t="str">
        <f t="shared" ca="1" si="3"/>
        <v/>
      </c>
      <c r="T62" s="52" t="str">
        <f t="shared" ca="1" si="4"/>
        <v/>
      </c>
      <c r="U62" s="99" t="str">
        <f t="shared" ca="1" si="5"/>
        <v/>
      </c>
      <c r="V62" s="84" t="str">
        <f t="shared" ca="1" si="6"/>
        <v/>
      </c>
      <c r="W62" s="97" t="str">
        <f t="shared" ca="1" si="7"/>
        <v/>
      </c>
    </row>
    <row r="63" spans="2:23" x14ac:dyDescent="0.15">
      <c r="B63" s="52">
        <v>60</v>
      </c>
      <c r="C63" s="52" t="str">
        <f ca="1"/>
        <v/>
      </c>
      <c r="D63" s="98" t="str" cm="1">
        <f t="array" aca="1" ref="D63" ca="1">IF(C63&lt;&gt;"",_xlfn.ANCHORARRAY(事前検証計算用!H62),"")</f>
        <v/>
      </c>
      <c r="E63" s="98"/>
      <c r="F63" s="98"/>
      <c r="G63" s="98"/>
      <c r="H63" s="98"/>
      <c r="I63" s="98"/>
      <c r="J63" s="98"/>
      <c r="K63" s="98"/>
      <c r="L63" s="98"/>
      <c r="M63" s="98"/>
      <c r="N63" s="98"/>
      <c r="O63" s="98"/>
      <c r="P63" s="52" t="str">
        <f t="shared" ca="1" si="0"/>
        <v/>
      </c>
      <c r="Q63" s="52" t="str">
        <f t="shared" ca="1" si="1"/>
        <v/>
      </c>
      <c r="R63" s="52" t="str">
        <f t="shared" ca="1" si="2"/>
        <v/>
      </c>
      <c r="S63" s="52" t="str">
        <f t="shared" ca="1" si="3"/>
        <v/>
      </c>
      <c r="T63" s="52" t="str">
        <f t="shared" ca="1" si="4"/>
        <v/>
      </c>
      <c r="U63" s="99" t="str">
        <f t="shared" ca="1" si="5"/>
        <v/>
      </c>
      <c r="V63" s="84" t="str">
        <f t="shared" ca="1" si="6"/>
        <v/>
      </c>
      <c r="W63" s="97" t="str">
        <f t="shared" ca="1" si="7"/>
        <v/>
      </c>
    </row>
    <row r="64" spans="2:23" x14ac:dyDescent="0.15">
      <c r="B64" s="52">
        <v>61</v>
      </c>
    </row>
  </sheetData>
  <sheetProtection algorithmName="SHA-512" hashValue="lbZRN+hOqyPuzH1LU8/5g0lcqERrMNbU50qbx0gMvHoVGuR8bf0rFQ+ghRt2Dta9CDortozXyeevPN2v80rDxw==" saltValue="WyCCA503QP4Wc7AQNjTCLg==" spinCount="100000" sheet="1" objects="1" scenarios="1"/>
  <mergeCells count="2">
    <mergeCell ref="D2:I2"/>
    <mergeCell ref="J2:O2"/>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A85C8-898B-46C5-98E3-C52B87875E3D}">
  <dimension ref="B1:W64"/>
  <sheetViews>
    <sheetView workbookViewId="0">
      <selection sqref="A1:G1"/>
    </sheetView>
  </sheetViews>
  <sheetFormatPr defaultRowHeight="13.5" x14ac:dyDescent="0.15"/>
  <cols>
    <col min="1" max="1" width="3.125" customWidth="1"/>
    <col min="2" max="2" width="3.75" customWidth="1"/>
    <col min="3" max="3" width="16.875" customWidth="1"/>
    <col min="16" max="19" width="9" hidden="1" customWidth="1"/>
  </cols>
  <sheetData>
    <row r="1" spans="2:23" x14ac:dyDescent="0.15">
      <c r="C1" s="85">
        <v>2</v>
      </c>
      <c r="D1" s="85">
        <v>3</v>
      </c>
      <c r="E1" s="85">
        <v>4</v>
      </c>
      <c r="F1" s="85">
        <v>5</v>
      </c>
      <c r="G1" s="85">
        <v>6</v>
      </c>
      <c r="H1" s="85">
        <v>7</v>
      </c>
      <c r="I1" s="85">
        <v>8</v>
      </c>
      <c r="J1" s="85">
        <v>9</v>
      </c>
      <c r="K1" s="85">
        <v>10</v>
      </c>
      <c r="L1" s="85">
        <v>11</v>
      </c>
      <c r="M1" s="85">
        <v>12</v>
      </c>
      <c r="N1" s="85">
        <v>13</v>
      </c>
      <c r="O1" s="85">
        <v>14</v>
      </c>
    </row>
    <row r="2" spans="2:23" x14ac:dyDescent="0.15">
      <c r="D2" s="247" t="s">
        <v>366</v>
      </c>
      <c r="E2" s="247"/>
      <c r="F2" s="247"/>
      <c r="G2" s="247"/>
      <c r="H2" s="247"/>
      <c r="I2" s="247"/>
      <c r="J2" s="247" t="s">
        <v>367</v>
      </c>
      <c r="K2" s="247"/>
      <c r="L2" s="247"/>
      <c r="M2" s="247"/>
      <c r="N2" s="247"/>
      <c r="O2" s="247"/>
      <c r="T2" s="52"/>
      <c r="U2" s="52"/>
      <c r="V2" s="52"/>
      <c r="W2" s="52"/>
    </row>
    <row r="3" spans="2:23" ht="27" x14ac:dyDescent="0.15">
      <c r="B3" s="52" t="s">
        <v>3</v>
      </c>
      <c r="C3" s="4" t="s">
        <v>374</v>
      </c>
      <c r="D3" s="53" t="s">
        <v>100</v>
      </c>
      <c r="E3" s="53" t="s">
        <v>99</v>
      </c>
      <c r="F3" s="53" t="s">
        <v>98</v>
      </c>
      <c r="G3" s="53" t="s">
        <v>101</v>
      </c>
      <c r="H3" s="53" t="s">
        <v>102</v>
      </c>
      <c r="I3" s="53" t="s">
        <v>103</v>
      </c>
      <c r="J3" s="53" t="s">
        <v>100</v>
      </c>
      <c r="K3" s="53" t="s">
        <v>99</v>
      </c>
      <c r="L3" s="53" t="s">
        <v>98</v>
      </c>
      <c r="M3" s="53" t="s">
        <v>101</v>
      </c>
      <c r="N3" s="53" t="s">
        <v>102</v>
      </c>
      <c r="O3" s="53" t="s">
        <v>103</v>
      </c>
      <c r="T3" s="52" t="s">
        <v>370</v>
      </c>
      <c r="U3" s="52" t="s">
        <v>373</v>
      </c>
      <c r="V3" s="52" t="s">
        <v>371</v>
      </c>
      <c r="W3" s="52" t="s">
        <v>372</v>
      </c>
    </row>
    <row r="4" spans="2:23" x14ac:dyDescent="0.15">
      <c r="B4" s="52">
        <v>1</v>
      </c>
      <c r="C4" s="52" t="str">
        <f ca="1">事前検証計算用!U3</f>
        <v/>
      </c>
      <c r="D4" s="98" t="str" cm="1">
        <f t="array" aca="1" ref="D4" ca="1">IF(C4&lt;&gt;"",事前検証計算用!V3:AG3,"")</f>
        <v/>
      </c>
      <c r="E4" s="98"/>
      <c r="F4" s="98"/>
      <c r="G4" s="98"/>
      <c r="H4" s="98"/>
      <c r="I4" s="98"/>
      <c r="J4" s="98"/>
      <c r="K4" s="98"/>
      <c r="L4" s="98"/>
      <c r="M4" s="98"/>
      <c r="N4" s="98"/>
      <c r="O4" s="98"/>
      <c r="P4" s="52" t="str">
        <f ca="1">IF(C4&lt;&gt;"",IF((E4-D4)=0,1,1+(E4-D4)/F4),"")</f>
        <v/>
      </c>
      <c r="Q4" s="52" t="str">
        <f ca="1">IF(C4&lt;&gt;"",IF((H4-G4)=0,1,1+(H4-G4)/I4),"")</f>
        <v/>
      </c>
      <c r="R4" s="52" t="str">
        <f ca="1">IF(C4&lt;&gt;"",IF((K4-J4)=0,1,1+(K4-J4)/L4),"")</f>
        <v/>
      </c>
      <c r="S4" s="52" t="str">
        <f ca="1">IF(C4&lt;&gt;"",IF((N4-M4)=0,1,1+(N4-M4)/O4),"")</f>
        <v/>
      </c>
      <c r="T4" s="52" t="str">
        <f ca="1">IF(C4&lt;&gt;"",4*P4*Q4*R4*S4,"")</f>
        <v/>
      </c>
      <c r="U4" s="99" t="str">
        <f ca="1">IF(C4&lt;&gt;"",T4/60,"")</f>
        <v/>
      </c>
      <c r="V4" s="84" t="str">
        <f ca="1">IF(C4&lt;&gt;"",T4/3600,"")</f>
        <v/>
      </c>
      <c r="W4" s="97" t="str">
        <f ca="1">IF(C4&lt;&gt;"",V4/24,"")</f>
        <v/>
      </c>
    </row>
    <row r="5" spans="2:23" x14ac:dyDescent="0.15">
      <c r="B5" s="52">
        <v>2</v>
      </c>
      <c r="C5" s="52" t="str">
        <f>事前検証計算用!U4</f>
        <v/>
      </c>
      <c r="D5" s="98" t="str" cm="1">
        <f t="array" ref="D5">IF(C5&lt;&gt;"",事前検証計算用!V4:AG4,"")</f>
        <v/>
      </c>
      <c r="E5" s="98"/>
      <c r="F5" s="98"/>
      <c r="G5" s="98"/>
      <c r="H5" s="98"/>
      <c r="I5" s="98"/>
      <c r="J5" s="98"/>
      <c r="K5" s="98"/>
      <c r="L5" s="98"/>
      <c r="M5" s="98"/>
      <c r="N5" s="98"/>
      <c r="O5" s="98"/>
      <c r="P5" s="52" t="str">
        <f t="shared" ref="P5:P63" si="0">IF(C5&lt;&gt;"",IF((E5-D5)=0,1,1+(E5-D5)/F5),"")</f>
        <v/>
      </c>
      <c r="Q5" s="52" t="str">
        <f t="shared" ref="Q5:Q63" si="1">IF(C5&lt;&gt;"",IF((H5-G5)=0,1,1+(H5-G5)/I5),"")</f>
        <v/>
      </c>
      <c r="R5" s="52" t="str">
        <f t="shared" ref="R5:R63" si="2">IF(C5&lt;&gt;"",IF((K5-J5)=0,1,1+(K5-J5)/L5),"")</f>
        <v/>
      </c>
      <c r="S5" s="52" t="str">
        <f t="shared" ref="S5:S63" si="3">IF(C5&lt;&gt;"",IF((N5-M5)=0,1,1+(N5-M5)/O5),"")</f>
        <v/>
      </c>
      <c r="T5" s="52" t="str">
        <f t="shared" ref="T5:T63" si="4">IF(C5&lt;&gt;"",4*P5*Q5*R5*S5,"")</f>
        <v/>
      </c>
      <c r="U5" s="99" t="str">
        <f t="shared" ref="U5:U63" si="5">IF(C5&lt;&gt;"",T5/60,"")</f>
        <v/>
      </c>
      <c r="V5" s="84" t="str">
        <f t="shared" ref="V5:V63" si="6">IF(C5&lt;&gt;"",T5/3600,"")</f>
        <v/>
      </c>
      <c r="W5" s="97" t="str">
        <f t="shared" ref="W5:W63" si="7">IF(C5&lt;&gt;"",V5/24,"")</f>
        <v/>
      </c>
    </row>
    <row r="6" spans="2:23" x14ac:dyDescent="0.15">
      <c r="B6" s="52">
        <v>3</v>
      </c>
      <c r="C6" s="52" t="str">
        <f>事前検証計算用!U5</f>
        <v/>
      </c>
      <c r="D6" s="98" t="str" cm="1">
        <f t="array" ref="D6">IF(C6&lt;&gt;"",事前検証計算用!V5:AG5,"")</f>
        <v/>
      </c>
      <c r="E6" s="98"/>
      <c r="F6" s="98"/>
      <c r="G6" s="98"/>
      <c r="H6" s="98"/>
      <c r="I6" s="98"/>
      <c r="J6" s="98"/>
      <c r="K6" s="98"/>
      <c r="L6" s="98"/>
      <c r="M6" s="98"/>
      <c r="N6" s="98"/>
      <c r="O6" s="98"/>
      <c r="P6" s="52" t="str">
        <f t="shared" si="0"/>
        <v/>
      </c>
      <c r="Q6" s="52" t="str">
        <f t="shared" si="1"/>
        <v/>
      </c>
      <c r="R6" s="52" t="str">
        <f t="shared" si="2"/>
        <v/>
      </c>
      <c r="S6" s="52" t="str">
        <f t="shared" si="3"/>
        <v/>
      </c>
      <c r="T6" s="52" t="str">
        <f t="shared" si="4"/>
        <v/>
      </c>
      <c r="U6" s="99" t="str">
        <f t="shared" si="5"/>
        <v/>
      </c>
      <c r="V6" s="84" t="str">
        <f t="shared" si="6"/>
        <v/>
      </c>
      <c r="W6" s="97" t="str">
        <f t="shared" si="7"/>
        <v/>
      </c>
    </row>
    <row r="7" spans="2:23" x14ac:dyDescent="0.15">
      <c r="B7" s="52">
        <v>4</v>
      </c>
      <c r="C7" s="52" t="str">
        <f>事前検証計算用!U6</f>
        <v/>
      </c>
      <c r="D7" s="98" t="str" cm="1">
        <f t="array" ref="D7">IF(C7&lt;&gt;"",事前検証計算用!V6:AG6,"")</f>
        <v/>
      </c>
      <c r="E7" s="98"/>
      <c r="F7" s="98"/>
      <c r="G7" s="98"/>
      <c r="H7" s="98"/>
      <c r="I7" s="98"/>
      <c r="J7" s="98"/>
      <c r="K7" s="98"/>
      <c r="L7" s="98"/>
      <c r="M7" s="98"/>
      <c r="N7" s="98"/>
      <c r="O7" s="98"/>
      <c r="P7" s="52" t="str">
        <f t="shared" si="0"/>
        <v/>
      </c>
      <c r="Q7" s="52" t="str">
        <f t="shared" si="1"/>
        <v/>
      </c>
      <c r="R7" s="52" t="str">
        <f t="shared" si="2"/>
        <v/>
      </c>
      <c r="S7" s="52" t="str">
        <f t="shared" si="3"/>
        <v/>
      </c>
      <c r="T7" s="52" t="str">
        <f t="shared" si="4"/>
        <v/>
      </c>
      <c r="U7" s="99" t="str">
        <f t="shared" si="5"/>
        <v/>
      </c>
      <c r="V7" s="84" t="str">
        <f t="shared" si="6"/>
        <v/>
      </c>
      <c r="W7" s="97" t="str">
        <f t="shared" si="7"/>
        <v/>
      </c>
    </row>
    <row r="8" spans="2:23" x14ac:dyDescent="0.15">
      <c r="B8" s="52">
        <v>5</v>
      </c>
      <c r="C8" s="52" t="str">
        <f>事前検証計算用!U7</f>
        <v/>
      </c>
      <c r="D8" s="98" t="str" cm="1">
        <f t="array" ref="D8">IF(C8&lt;&gt;"",事前検証計算用!V7:AG7,"")</f>
        <v/>
      </c>
      <c r="E8" s="98"/>
      <c r="F8" s="98"/>
      <c r="G8" s="98"/>
      <c r="H8" s="98"/>
      <c r="I8" s="98"/>
      <c r="J8" s="98"/>
      <c r="K8" s="98"/>
      <c r="L8" s="98"/>
      <c r="M8" s="98"/>
      <c r="N8" s="98"/>
      <c r="O8" s="98"/>
      <c r="P8" s="52" t="str">
        <f t="shared" si="0"/>
        <v/>
      </c>
      <c r="Q8" s="52" t="str">
        <f t="shared" si="1"/>
        <v/>
      </c>
      <c r="R8" s="52" t="str">
        <f t="shared" si="2"/>
        <v/>
      </c>
      <c r="S8" s="52" t="str">
        <f t="shared" si="3"/>
        <v/>
      </c>
      <c r="T8" s="52" t="str">
        <f t="shared" si="4"/>
        <v/>
      </c>
      <c r="U8" s="99" t="str">
        <f t="shared" si="5"/>
        <v/>
      </c>
      <c r="V8" s="84" t="str">
        <f t="shared" si="6"/>
        <v/>
      </c>
      <c r="W8" s="97" t="str">
        <f t="shared" si="7"/>
        <v/>
      </c>
    </row>
    <row r="9" spans="2:23" x14ac:dyDescent="0.15">
      <c r="B9" s="52">
        <v>6</v>
      </c>
      <c r="C9" s="52" t="str">
        <f>事前検証計算用!U8</f>
        <v/>
      </c>
      <c r="D9" s="98" t="str" cm="1">
        <f t="array" ref="D9">IF(C9&lt;&gt;"",事前検証計算用!V8:AG8,"")</f>
        <v/>
      </c>
      <c r="E9" s="98"/>
      <c r="F9" s="98"/>
      <c r="G9" s="98"/>
      <c r="H9" s="98"/>
      <c r="I9" s="98"/>
      <c r="J9" s="98"/>
      <c r="K9" s="98"/>
      <c r="L9" s="98"/>
      <c r="M9" s="98"/>
      <c r="N9" s="98"/>
      <c r="O9" s="98"/>
      <c r="P9" s="52" t="str">
        <f t="shared" si="0"/>
        <v/>
      </c>
      <c r="Q9" s="52" t="str">
        <f t="shared" si="1"/>
        <v/>
      </c>
      <c r="R9" s="52" t="str">
        <f t="shared" si="2"/>
        <v/>
      </c>
      <c r="S9" s="52" t="str">
        <f t="shared" si="3"/>
        <v/>
      </c>
      <c r="T9" s="52" t="str">
        <f t="shared" si="4"/>
        <v/>
      </c>
      <c r="U9" s="99" t="str">
        <f t="shared" si="5"/>
        <v/>
      </c>
      <c r="V9" s="84" t="str">
        <f t="shared" si="6"/>
        <v/>
      </c>
      <c r="W9" s="97" t="str">
        <f t="shared" si="7"/>
        <v/>
      </c>
    </row>
    <row r="10" spans="2:23" x14ac:dyDescent="0.15">
      <c r="B10" s="52">
        <v>7</v>
      </c>
      <c r="C10" s="52" t="str">
        <f>事前検証計算用!U9</f>
        <v/>
      </c>
      <c r="D10" s="98" t="str" cm="1">
        <f t="array" ref="D10">IF(C10&lt;&gt;"",事前検証計算用!V9:AG9,"")</f>
        <v/>
      </c>
      <c r="E10" s="98"/>
      <c r="F10" s="98"/>
      <c r="G10" s="98"/>
      <c r="H10" s="98"/>
      <c r="I10" s="98"/>
      <c r="J10" s="98"/>
      <c r="K10" s="98"/>
      <c r="L10" s="98"/>
      <c r="M10" s="98"/>
      <c r="N10" s="98"/>
      <c r="O10" s="98"/>
      <c r="P10" s="52" t="str">
        <f t="shared" si="0"/>
        <v/>
      </c>
      <c r="Q10" s="52" t="str">
        <f t="shared" si="1"/>
        <v/>
      </c>
      <c r="R10" s="52" t="str">
        <f t="shared" si="2"/>
        <v/>
      </c>
      <c r="S10" s="52" t="str">
        <f t="shared" si="3"/>
        <v/>
      </c>
      <c r="T10" s="52" t="str">
        <f t="shared" si="4"/>
        <v/>
      </c>
      <c r="U10" s="99" t="str">
        <f t="shared" si="5"/>
        <v/>
      </c>
      <c r="V10" s="84" t="str">
        <f t="shared" si="6"/>
        <v/>
      </c>
      <c r="W10" s="97" t="str">
        <f t="shared" si="7"/>
        <v/>
      </c>
    </row>
    <row r="11" spans="2:23" x14ac:dyDescent="0.15">
      <c r="B11" s="52">
        <v>8</v>
      </c>
      <c r="C11" s="52" t="str">
        <f>事前検証計算用!U10</f>
        <v/>
      </c>
      <c r="D11" s="98" t="str" cm="1">
        <f t="array" ref="D11">IF(C11&lt;&gt;"",事前検証計算用!V10:AG10,"")</f>
        <v/>
      </c>
      <c r="E11" s="98"/>
      <c r="F11" s="98"/>
      <c r="G11" s="98"/>
      <c r="H11" s="98"/>
      <c r="I11" s="98"/>
      <c r="J11" s="98"/>
      <c r="K11" s="98"/>
      <c r="L11" s="98"/>
      <c r="M11" s="98"/>
      <c r="N11" s="98"/>
      <c r="O11" s="98"/>
      <c r="P11" s="52" t="str">
        <f t="shared" si="0"/>
        <v/>
      </c>
      <c r="Q11" s="52" t="str">
        <f t="shared" si="1"/>
        <v/>
      </c>
      <c r="R11" s="52" t="str">
        <f t="shared" si="2"/>
        <v/>
      </c>
      <c r="S11" s="52" t="str">
        <f t="shared" si="3"/>
        <v/>
      </c>
      <c r="T11" s="52" t="str">
        <f t="shared" si="4"/>
        <v/>
      </c>
      <c r="U11" s="99" t="str">
        <f t="shared" si="5"/>
        <v/>
      </c>
      <c r="V11" s="84" t="str">
        <f t="shared" si="6"/>
        <v/>
      </c>
      <c r="W11" s="97" t="str">
        <f t="shared" si="7"/>
        <v/>
      </c>
    </row>
    <row r="12" spans="2:23" x14ac:dyDescent="0.15">
      <c r="B12" s="52">
        <v>9</v>
      </c>
      <c r="C12" s="52" t="str">
        <f>事前検証計算用!U11</f>
        <v/>
      </c>
      <c r="D12" s="98" t="str" cm="1">
        <f t="array" ref="D12">IF(C12&lt;&gt;"",事前検証計算用!V11:AG11,"")</f>
        <v/>
      </c>
      <c r="E12" s="98"/>
      <c r="F12" s="98"/>
      <c r="G12" s="98"/>
      <c r="H12" s="98"/>
      <c r="I12" s="98"/>
      <c r="J12" s="98"/>
      <c r="K12" s="98"/>
      <c r="L12" s="98"/>
      <c r="M12" s="98"/>
      <c r="N12" s="98"/>
      <c r="O12" s="98"/>
      <c r="P12" s="52" t="str">
        <f t="shared" si="0"/>
        <v/>
      </c>
      <c r="Q12" s="52" t="str">
        <f t="shared" si="1"/>
        <v/>
      </c>
      <c r="R12" s="52" t="str">
        <f t="shared" si="2"/>
        <v/>
      </c>
      <c r="S12" s="52" t="str">
        <f t="shared" si="3"/>
        <v/>
      </c>
      <c r="T12" s="52" t="str">
        <f t="shared" si="4"/>
        <v/>
      </c>
      <c r="U12" s="99" t="str">
        <f t="shared" si="5"/>
        <v/>
      </c>
      <c r="V12" s="84" t="str">
        <f t="shared" si="6"/>
        <v/>
      </c>
      <c r="W12" s="97" t="str">
        <f t="shared" si="7"/>
        <v/>
      </c>
    </row>
    <row r="13" spans="2:23" x14ac:dyDescent="0.15">
      <c r="B13" s="52">
        <v>10</v>
      </c>
      <c r="C13" s="52" t="str">
        <f>事前検証計算用!U12</f>
        <v/>
      </c>
      <c r="D13" s="98" t="str" cm="1">
        <f t="array" ref="D13">IF(C13&lt;&gt;"",事前検証計算用!V12:AG12,"")</f>
        <v/>
      </c>
      <c r="E13" s="98"/>
      <c r="F13" s="98"/>
      <c r="G13" s="98"/>
      <c r="H13" s="98"/>
      <c r="I13" s="98"/>
      <c r="J13" s="98"/>
      <c r="K13" s="98"/>
      <c r="L13" s="98"/>
      <c r="M13" s="98"/>
      <c r="N13" s="98"/>
      <c r="O13" s="98"/>
      <c r="P13" s="52" t="str">
        <f t="shared" si="0"/>
        <v/>
      </c>
      <c r="Q13" s="52" t="str">
        <f t="shared" si="1"/>
        <v/>
      </c>
      <c r="R13" s="52" t="str">
        <f t="shared" si="2"/>
        <v/>
      </c>
      <c r="S13" s="52" t="str">
        <f t="shared" si="3"/>
        <v/>
      </c>
      <c r="T13" s="52" t="str">
        <f t="shared" si="4"/>
        <v/>
      </c>
      <c r="U13" s="99" t="str">
        <f t="shared" si="5"/>
        <v/>
      </c>
      <c r="V13" s="84" t="str">
        <f t="shared" si="6"/>
        <v/>
      </c>
      <c r="W13" s="97" t="str">
        <f t="shared" si="7"/>
        <v/>
      </c>
    </row>
    <row r="14" spans="2:23" x14ac:dyDescent="0.15">
      <c r="B14" s="52">
        <v>11</v>
      </c>
      <c r="C14" s="52" t="str">
        <f>事前検証計算用!U13</f>
        <v/>
      </c>
      <c r="D14" s="98" t="str" cm="1">
        <f t="array" ref="D14">IF(C14&lt;&gt;"",事前検証計算用!V13:AG13,"")</f>
        <v/>
      </c>
      <c r="E14" s="98"/>
      <c r="F14" s="98"/>
      <c r="G14" s="98"/>
      <c r="H14" s="98"/>
      <c r="I14" s="98"/>
      <c r="J14" s="98"/>
      <c r="K14" s="98"/>
      <c r="L14" s="98"/>
      <c r="M14" s="98"/>
      <c r="N14" s="98"/>
      <c r="O14" s="98"/>
      <c r="P14" s="52" t="str">
        <f t="shared" si="0"/>
        <v/>
      </c>
      <c r="Q14" s="52" t="str">
        <f t="shared" si="1"/>
        <v/>
      </c>
      <c r="R14" s="52" t="str">
        <f t="shared" si="2"/>
        <v/>
      </c>
      <c r="S14" s="52" t="str">
        <f t="shared" si="3"/>
        <v/>
      </c>
      <c r="T14" s="52" t="str">
        <f t="shared" si="4"/>
        <v/>
      </c>
      <c r="U14" s="99" t="str">
        <f t="shared" si="5"/>
        <v/>
      </c>
      <c r="V14" s="84" t="str">
        <f t="shared" si="6"/>
        <v/>
      </c>
      <c r="W14" s="97" t="str">
        <f t="shared" si="7"/>
        <v/>
      </c>
    </row>
    <row r="15" spans="2:23" x14ac:dyDescent="0.15">
      <c r="B15" s="52">
        <v>12</v>
      </c>
      <c r="C15" s="52" t="str">
        <f>事前検証計算用!U14</f>
        <v/>
      </c>
      <c r="D15" s="98" t="str" cm="1">
        <f t="array" ref="D15">IF(C15&lt;&gt;"",事前検証計算用!V14:AG14,"")</f>
        <v/>
      </c>
      <c r="E15" s="98"/>
      <c r="F15" s="98"/>
      <c r="G15" s="98"/>
      <c r="H15" s="98"/>
      <c r="I15" s="98"/>
      <c r="J15" s="98"/>
      <c r="K15" s="98"/>
      <c r="L15" s="98"/>
      <c r="M15" s="98"/>
      <c r="N15" s="98"/>
      <c r="O15" s="98"/>
      <c r="P15" s="52" t="str">
        <f t="shared" si="0"/>
        <v/>
      </c>
      <c r="Q15" s="52" t="str">
        <f t="shared" si="1"/>
        <v/>
      </c>
      <c r="R15" s="52" t="str">
        <f t="shared" si="2"/>
        <v/>
      </c>
      <c r="S15" s="52" t="str">
        <f t="shared" si="3"/>
        <v/>
      </c>
      <c r="T15" s="52" t="str">
        <f t="shared" si="4"/>
        <v/>
      </c>
      <c r="U15" s="99" t="str">
        <f t="shared" si="5"/>
        <v/>
      </c>
      <c r="V15" s="84" t="str">
        <f t="shared" si="6"/>
        <v/>
      </c>
      <c r="W15" s="97" t="str">
        <f t="shared" si="7"/>
        <v/>
      </c>
    </row>
    <row r="16" spans="2:23" x14ac:dyDescent="0.15">
      <c r="B16" s="52">
        <v>13</v>
      </c>
      <c r="C16" s="52" t="str">
        <f>事前検証計算用!U15</f>
        <v/>
      </c>
      <c r="D16" s="98" t="str" cm="1">
        <f t="array" ref="D16">IF(C16&lt;&gt;"",事前検証計算用!V15:AG15,"")</f>
        <v/>
      </c>
      <c r="E16" s="98"/>
      <c r="F16" s="98"/>
      <c r="G16" s="98"/>
      <c r="H16" s="98"/>
      <c r="I16" s="98"/>
      <c r="J16" s="98"/>
      <c r="K16" s="98"/>
      <c r="L16" s="98"/>
      <c r="M16" s="98"/>
      <c r="N16" s="98"/>
      <c r="O16" s="98"/>
      <c r="P16" s="52" t="str">
        <f t="shared" si="0"/>
        <v/>
      </c>
      <c r="Q16" s="52" t="str">
        <f t="shared" si="1"/>
        <v/>
      </c>
      <c r="R16" s="52" t="str">
        <f t="shared" si="2"/>
        <v/>
      </c>
      <c r="S16" s="52" t="str">
        <f t="shared" si="3"/>
        <v/>
      </c>
      <c r="T16" s="52" t="str">
        <f t="shared" si="4"/>
        <v/>
      </c>
      <c r="U16" s="99" t="str">
        <f t="shared" si="5"/>
        <v/>
      </c>
      <c r="V16" s="84" t="str">
        <f t="shared" si="6"/>
        <v/>
      </c>
      <c r="W16" s="97" t="str">
        <f t="shared" si="7"/>
        <v/>
      </c>
    </row>
    <row r="17" spans="2:23" x14ac:dyDescent="0.15">
      <c r="B17" s="52">
        <v>14</v>
      </c>
      <c r="C17" s="52" t="str">
        <f>事前検証計算用!U16</f>
        <v/>
      </c>
      <c r="D17" s="98" t="str" cm="1">
        <f t="array" ref="D17">IF(C17&lt;&gt;"",事前検証計算用!V16:AG16,"")</f>
        <v/>
      </c>
      <c r="E17" s="98"/>
      <c r="F17" s="98"/>
      <c r="G17" s="98"/>
      <c r="H17" s="98"/>
      <c r="I17" s="98"/>
      <c r="J17" s="98"/>
      <c r="K17" s="98"/>
      <c r="L17" s="98"/>
      <c r="M17" s="98"/>
      <c r="N17" s="98"/>
      <c r="O17" s="98"/>
      <c r="P17" s="52" t="str">
        <f t="shared" si="0"/>
        <v/>
      </c>
      <c r="Q17" s="52" t="str">
        <f t="shared" si="1"/>
        <v/>
      </c>
      <c r="R17" s="52" t="str">
        <f t="shared" si="2"/>
        <v/>
      </c>
      <c r="S17" s="52" t="str">
        <f t="shared" si="3"/>
        <v/>
      </c>
      <c r="T17" s="52" t="str">
        <f t="shared" si="4"/>
        <v/>
      </c>
      <c r="U17" s="99" t="str">
        <f t="shared" si="5"/>
        <v/>
      </c>
      <c r="V17" s="84" t="str">
        <f t="shared" si="6"/>
        <v/>
      </c>
      <c r="W17" s="97" t="str">
        <f t="shared" si="7"/>
        <v/>
      </c>
    </row>
    <row r="18" spans="2:23" x14ac:dyDescent="0.15">
      <c r="B18" s="52">
        <v>15</v>
      </c>
      <c r="C18" s="52" t="str">
        <f>事前検証計算用!U17</f>
        <v/>
      </c>
      <c r="D18" s="98" t="str" cm="1">
        <f t="array" ref="D18">IF(C18&lt;&gt;"",事前検証計算用!V17:AG17,"")</f>
        <v/>
      </c>
      <c r="E18" s="98"/>
      <c r="F18" s="98"/>
      <c r="G18" s="98"/>
      <c r="H18" s="98"/>
      <c r="I18" s="98"/>
      <c r="J18" s="98"/>
      <c r="K18" s="98"/>
      <c r="L18" s="98"/>
      <c r="M18" s="98"/>
      <c r="N18" s="98"/>
      <c r="O18" s="98"/>
      <c r="P18" s="52" t="str">
        <f t="shared" si="0"/>
        <v/>
      </c>
      <c r="Q18" s="52" t="str">
        <f t="shared" si="1"/>
        <v/>
      </c>
      <c r="R18" s="52" t="str">
        <f t="shared" si="2"/>
        <v/>
      </c>
      <c r="S18" s="52" t="str">
        <f t="shared" si="3"/>
        <v/>
      </c>
      <c r="T18" s="52" t="str">
        <f t="shared" si="4"/>
        <v/>
      </c>
      <c r="U18" s="99" t="str">
        <f t="shared" si="5"/>
        <v/>
      </c>
      <c r="V18" s="84" t="str">
        <f t="shared" si="6"/>
        <v/>
      </c>
      <c r="W18" s="97" t="str">
        <f t="shared" si="7"/>
        <v/>
      </c>
    </row>
    <row r="19" spans="2:23" x14ac:dyDescent="0.15">
      <c r="B19" s="52">
        <v>16</v>
      </c>
      <c r="C19" s="52" t="str">
        <f>事前検証計算用!U18</f>
        <v/>
      </c>
      <c r="D19" s="98" t="str" cm="1">
        <f t="array" ref="D19">IF(C19&lt;&gt;"",事前検証計算用!V18:AG18,"")</f>
        <v/>
      </c>
      <c r="E19" s="98"/>
      <c r="F19" s="98"/>
      <c r="G19" s="98"/>
      <c r="H19" s="98"/>
      <c r="I19" s="98"/>
      <c r="J19" s="98"/>
      <c r="K19" s="98"/>
      <c r="L19" s="98"/>
      <c r="M19" s="98"/>
      <c r="N19" s="98"/>
      <c r="O19" s="98"/>
      <c r="P19" s="52" t="str">
        <f t="shared" si="0"/>
        <v/>
      </c>
      <c r="Q19" s="52" t="str">
        <f t="shared" si="1"/>
        <v/>
      </c>
      <c r="R19" s="52" t="str">
        <f t="shared" si="2"/>
        <v/>
      </c>
      <c r="S19" s="52" t="str">
        <f t="shared" si="3"/>
        <v/>
      </c>
      <c r="T19" s="52" t="str">
        <f t="shared" si="4"/>
        <v/>
      </c>
      <c r="U19" s="99" t="str">
        <f t="shared" si="5"/>
        <v/>
      </c>
      <c r="V19" s="84" t="str">
        <f t="shared" si="6"/>
        <v/>
      </c>
      <c r="W19" s="97" t="str">
        <f t="shared" si="7"/>
        <v/>
      </c>
    </row>
    <row r="20" spans="2:23" x14ac:dyDescent="0.15">
      <c r="B20" s="52">
        <v>17</v>
      </c>
      <c r="C20" s="52" t="str">
        <f>事前検証計算用!U19</f>
        <v/>
      </c>
      <c r="D20" s="98" t="str" cm="1">
        <f t="array" ref="D20">IF(C20&lt;&gt;"",事前検証計算用!V19:AG19,"")</f>
        <v/>
      </c>
      <c r="E20" s="98"/>
      <c r="F20" s="98"/>
      <c r="G20" s="98"/>
      <c r="H20" s="98"/>
      <c r="I20" s="98"/>
      <c r="J20" s="98"/>
      <c r="K20" s="98"/>
      <c r="L20" s="98"/>
      <c r="M20" s="98"/>
      <c r="N20" s="98"/>
      <c r="O20" s="98"/>
      <c r="P20" s="52" t="str">
        <f t="shared" si="0"/>
        <v/>
      </c>
      <c r="Q20" s="52" t="str">
        <f t="shared" si="1"/>
        <v/>
      </c>
      <c r="R20" s="52" t="str">
        <f t="shared" si="2"/>
        <v/>
      </c>
      <c r="S20" s="52" t="str">
        <f t="shared" si="3"/>
        <v/>
      </c>
      <c r="T20" s="52" t="str">
        <f t="shared" si="4"/>
        <v/>
      </c>
      <c r="U20" s="99" t="str">
        <f t="shared" si="5"/>
        <v/>
      </c>
      <c r="V20" s="84" t="str">
        <f t="shared" si="6"/>
        <v/>
      </c>
      <c r="W20" s="97" t="str">
        <f t="shared" si="7"/>
        <v/>
      </c>
    </row>
    <row r="21" spans="2:23" x14ac:dyDescent="0.15">
      <c r="B21" s="52">
        <v>18</v>
      </c>
      <c r="C21" s="52" t="str">
        <f>事前検証計算用!U20</f>
        <v/>
      </c>
      <c r="D21" s="98" t="str" cm="1">
        <f t="array" ref="D21">IF(C21&lt;&gt;"",事前検証計算用!V20:AG20,"")</f>
        <v/>
      </c>
      <c r="E21" s="98"/>
      <c r="F21" s="98"/>
      <c r="G21" s="98"/>
      <c r="H21" s="98"/>
      <c r="I21" s="98"/>
      <c r="J21" s="98"/>
      <c r="K21" s="98"/>
      <c r="L21" s="98"/>
      <c r="M21" s="98"/>
      <c r="N21" s="98"/>
      <c r="O21" s="98"/>
      <c r="P21" s="52" t="str">
        <f t="shared" si="0"/>
        <v/>
      </c>
      <c r="Q21" s="52" t="str">
        <f t="shared" si="1"/>
        <v/>
      </c>
      <c r="R21" s="52" t="str">
        <f t="shared" si="2"/>
        <v/>
      </c>
      <c r="S21" s="52" t="str">
        <f t="shared" si="3"/>
        <v/>
      </c>
      <c r="T21" s="52" t="str">
        <f t="shared" si="4"/>
        <v/>
      </c>
      <c r="U21" s="99" t="str">
        <f t="shared" si="5"/>
        <v/>
      </c>
      <c r="V21" s="84" t="str">
        <f t="shared" si="6"/>
        <v/>
      </c>
      <c r="W21" s="97" t="str">
        <f t="shared" si="7"/>
        <v/>
      </c>
    </row>
    <row r="22" spans="2:23" x14ac:dyDescent="0.15">
      <c r="B22" s="52">
        <v>19</v>
      </c>
      <c r="C22" s="52" t="str">
        <f>事前検証計算用!U21</f>
        <v/>
      </c>
      <c r="D22" s="98" t="str" cm="1">
        <f t="array" ref="D22">IF(C22&lt;&gt;"",事前検証計算用!V21:AG21,"")</f>
        <v/>
      </c>
      <c r="E22" s="98"/>
      <c r="F22" s="98"/>
      <c r="G22" s="98"/>
      <c r="H22" s="98"/>
      <c r="I22" s="98"/>
      <c r="J22" s="98"/>
      <c r="K22" s="98"/>
      <c r="L22" s="98"/>
      <c r="M22" s="98"/>
      <c r="N22" s="98"/>
      <c r="O22" s="98"/>
      <c r="P22" s="52" t="str">
        <f t="shared" si="0"/>
        <v/>
      </c>
      <c r="Q22" s="52" t="str">
        <f t="shared" si="1"/>
        <v/>
      </c>
      <c r="R22" s="52" t="str">
        <f t="shared" si="2"/>
        <v/>
      </c>
      <c r="S22" s="52" t="str">
        <f t="shared" si="3"/>
        <v/>
      </c>
      <c r="T22" s="52" t="str">
        <f t="shared" si="4"/>
        <v/>
      </c>
      <c r="U22" s="99" t="str">
        <f t="shared" si="5"/>
        <v/>
      </c>
      <c r="V22" s="84" t="str">
        <f t="shared" si="6"/>
        <v/>
      </c>
      <c r="W22" s="97" t="str">
        <f t="shared" si="7"/>
        <v/>
      </c>
    </row>
    <row r="23" spans="2:23" x14ac:dyDescent="0.15">
      <c r="B23" s="52">
        <v>20</v>
      </c>
      <c r="C23" s="52" t="str">
        <f>事前検証計算用!U22</f>
        <v/>
      </c>
      <c r="D23" s="98" t="str" cm="1">
        <f t="array" ref="D23">IF(C23&lt;&gt;"",事前検証計算用!V22:AG22,"")</f>
        <v/>
      </c>
      <c r="E23" s="98"/>
      <c r="F23" s="98"/>
      <c r="G23" s="98"/>
      <c r="H23" s="98"/>
      <c r="I23" s="98"/>
      <c r="J23" s="98"/>
      <c r="K23" s="98"/>
      <c r="L23" s="98"/>
      <c r="M23" s="98"/>
      <c r="N23" s="98"/>
      <c r="O23" s="98"/>
      <c r="P23" s="52" t="str">
        <f t="shared" si="0"/>
        <v/>
      </c>
      <c r="Q23" s="52" t="str">
        <f t="shared" si="1"/>
        <v/>
      </c>
      <c r="R23" s="52" t="str">
        <f t="shared" si="2"/>
        <v/>
      </c>
      <c r="S23" s="52" t="str">
        <f t="shared" si="3"/>
        <v/>
      </c>
      <c r="T23" s="52" t="str">
        <f t="shared" si="4"/>
        <v/>
      </c>
      <c r="U23" s="99" t="str">
        <f t="shared" si="5"/>
        <v/>
      </c>
      <c r="V23" s="84" t="str">
        <f t="shared" si="6"/>
        <v/>
      </c>
      <c r="W23" s="97" t="str">
        <f t="shared" si="7"/>
        <v/>
      </c>
    </row>
    <row r="24" spans="2:23" x14ac:dyDescent="0.15">
      <c r="B24" s="52">
        <v>21</v>
      </c>
      <c r="C24" s="52" t="str">
        <f>事前検証計算用!U23</f>
        <v/>
      </c>
      <c r="D24" s="98" t="str" cm="1">
        <f t="array" ref="D24">IF(C24&lt;&gt;"",事前検証計算用!V23:AG23,"")</f>
        <v/>
      </c>
      <c r="E24" s="98"/>
      <c r="F24" s="98"/>
      <c r="G24" s="98"/>
      <c r="H24" s="98"/>
      <c r="I24" s="98"/>
      <c r="J24" s="98"/>
      <c r="K24" s="98"/>
      <c r="L24" s="98"/>
      <c r="M24" s="98"/>
      <c r="N24" s="98"/>
      <c r="O24" s="98"/>
      <c r="P24" s="52" t="str">
        <f t="shared" si="0"/>
        <v/>
      </c>
      <c r="Q24" s="52" t="str">
        <f t="shared" si="1"/>
        <v/>
      </c>
      <c r="R24" s="52" t="str">
        <f t="shared" si="2"/>
        <v/>
      </c>
      <c r="S24" s="52" t="str">
        <f t="shared" si="3"/>
        <v/>
      </c>
      <c r="T24" s="52" t="str">
        <f t="shared" si="4"/>
        <v/>
      </c>
      <c r="U24" s="99" t="str">
        <f t="shared" si="5"/>
        <v/>
      </c>
      <c r="V24" s="84" t="str">
        <f t="shared" si="6"/>
        <v/>
      </c>
      <c r="W24" s="97" t="str">
        <f t="shared" si="7"/>
        <v/>
      </c>
    </row>
    <row r="25" spans="2:23" x14ac:dyDescent="0.15">
      <c r="B25" s="52">
        <v>22</v>
      </c>
      <c r="C25" s="52" t="str">
        <f>事前検証計算用!U24</f>
        <v/>
      </c>
      <c r="D25" s="98" t="str" cm="1">
        <f t="array" ref="D25">IF(C25&lt;&gt;"",事前検証計算用!V24:AG24,"")</f>
        <v/>
      </c>
      <c r="E25" s="98"/>
      <c r="F25" s="98"/>
      <c r="G25" s="98"/>
      <c r="H25" s="98"/>
      <c r="I25" s="98"/>
      <c r="J25" s="98"/>
      <c r="K25" s="98"/>
      <c r="L25" s="98"/>
      <c r="M25" s="98"/>
      <c r="N25" s="98"/>
      <c r="O25" s="98"/>
      <c r="P25" s="52" t="str">
        <f t="shared" si="0"/>
        <v/>
      </c>
      <c r="Q25" s="52" t="str">
        <f t="shared" si="1"/>
        <v/>
      </c>
      <c r="R25" s="52" t="str">
        <f t="shared" si="2"/>
        <v/>
      </c>
      <c r="S25" s="52" t="str">
        <f t="shared" si="3"/>
        <v/>
      </c>
      <c r="T25" s="52" t="str">
        <f t="shared" si="4"/>
        <v/>
      </c>
      <c r="U25" s="99" t="str">
        <f t="shared" si="5"/>
        <v/>
      </c>
      <c r="V25" s="84" t="str">
        <f t="shared" si="6"/>
        <v/>
      </c>
      <c r="W25" s="97" t="str">
        <f t="shared" si="7"/>
        <v/>
      </c>
    </row>
    <row r="26" spans="2:23" x14ac:dyDescent="0.15">
      <c r="B26" s="52">
        <v>23</v>
      </c>
      <c r="C26" s="52" t="str">
        <f>事前検証計算用!U25</f>
        <v/>
      </c>
      <c r="D26" s="98" t="str" cm="1">
        <f t="array" ref="D26">IF(C26&lt;&gt;"",事前検証計算用!V25:AG25,"")</f>
        <v/>
      </c>
      <c r="E26" s="98"/>
      <c r="F26" s="98"/>
      <c r="G26" s="98"/>
      <c r="H26" s="98"/>
      <c r="I26" s="98"/>
      <c r="J26" s="98"/>
      <c r="K26" s="98"/>
      <c r="L26" s="98"/>
      <c r="M26" s="98"/>
      <c r="N26" s="98"/>
      <c r="O26" s="98"/>
      <c r="P26" s="52" t="str">
        <f t="shared" si="0"/>
        <v/>
      </c>
      <c r="Q26" s="52" t="str">
        <f t="shared" si="1"/>
        <v/>
      </c>
      <c r="R26" s="52" t="str">
        <f t="shared" si="2"/>
        <v/>
      </c>
      <c r="S26" s="52" t="str">
        <f t="shared" si="3"/>
        <v/>
      </c>
      <c r="T26" s="52" t="str">
        <f t="shared" si="4"/>
        <v/>
      </c>
      <c r="U26" s="99" t="str">
        <f t="shared" si="5"/>
        <v/>
      </c>
      <c r="V26" s="84" t="str">
        <f t="shared" si="6"/>
        <v/>
      </c>
      <c r="W26" s="97" t="str">
        <f t="shared" si="7"/>
        <v/>
      </c>
    </row>
    <row r="27" spans="2:23" x14ac:dyDescent="0.15">
      <c r="B27" s="52">
        <v>24</v>
      </c>
      <c r="C27" s="52" t="str">
        <f>事前検証計算用!U26</f>
        <v/>
      </c>
      <c r="D27" s="98" t="str" cm="1">
        <f t="array" ref="D27">IF(C27&lt;&gt;"",事前検証計算用!V26:AG26,"")</f>
        <v/>
      </c>
      <c r="E27" s="98"/>
      <c r="F27" s="98"/>
      <c r="G27" s="98"/>
      <c r="H27" s="98"/>
      <c r="I27" s="98"/>
      <c r="J27" s="98"/>
      <c r="K27" s="98"/>
      <c r="L27" s="98"/>
      <c r="M27" s="98"/>
      <c r="N27" s="98"/>
      <c r="O27" s="98"/>
      <c r="P27" s="52" t="str">
        <f t="shared" si="0"/>
        <v/>
      </c>
      <c r="Q27" s="52" t="str">
        <f t="shared" si="1"/>
        <v/>
      </c>
      <c r="R27" s="52" t="str">
        <f t="shared" si="2"/>
        <v/>
      </c>
      <c r="S27" s="52" t="str">
        <f t="shared" si="3"/>
        <v/>
      </c>
      <c r="T27" s="52" t="str">
        <f t="shared" si="4"/>
        <v/>
      </c>
      <c r="U27" s="99" t="str">
        <f t="shared" si="5"/>
        <v/>
      </c>
      <c r="V27" s="84" t="str">
        <f t="shared" si="6"/>
        <v/>
      </c>
      <c r="W27" s="97" t="str">
        <f t="shared" si="7"/>
        <v/>
      </c>
    </row>
    <row r="28" spans="2:23" x14ac:dyDescent="0.15">
      <c r="B28" s="52">
        <v>25</v>
      </c>
      <c r="C28" s="52" t="str">
        <f>事前検証計算用!U27</f>
        <v/>
      </c>
      <c r="D28" s="98" t="str" cm="1">
        <f t="array" ref="D28">IF(C28&lt;&gt;"",事前検証計算用!V27:AG27,"")</f>
        <v/>
      </c>
      <c r="E28" s="98"/>
      <c r="F28" s="98"/>
      <c r="G28" s="98"/>
      <c r="H28" s="98"/>
      <c r="I28" s="98"/>
      <c r="J28" s="98"/>
      <c r="K28" s="98"/>
      <c r="L28" s="98"/>
      <c r="M28" s="98"/>
      <c r="N28" s="98"/>
      <c r="O28" s="98"/>
      <c r="P28" s="52" t="str">
        <f t="shared" si="0"/>
        <v/>
      </c>
      <c r="Q28" s="52" t="str">
        <f t="shared" si="1"/>
        <v/>
      </c>
      <c r="R28" s="52" t="str">
        <f t="shared" si="2"/>
        <v/>
      </c>
      <c r="S28" s="52" t="str">
        <f t="shared" si="3"/>
        <v/>
      </c>
      <c r="T28" s="52" t="str">
        <f t="shared" si="4"/>
        <v/>
      </c>
      <c r="U28" s="99" t="str">
        <f t="shared" si="5"/>
        <v/>
      </c>
      <c r="V28" s="84" t="str">
        <f t="shared" si="6"/>
        <v/>
      </c>
      <c r="W28" s="97" t="str">
        <f t="shared" si="7"/>
        <v/>
      </c>
    </row>
    <row r="29" spans="2:23" x14ac:dyDescent="0.15">
      <c r="B29" s="52">
        <v>26</v>
      </c>
      <c r="C29" s="52" t="str">
        <f>事前検証計算用!U28</f>
        <v/>
      </c>
      <c r="D29" s="98" t="str" cm="1">
        <f t="array" ref="D29">IF(C29&lt;&gt;"",事前検証計算用!V28:AG28,"")</f>
        <v/>
      </c>
      <c r="E29" s="98"/>
      <c r="F29" s="98"/>
      <c r="G29" s="98"/>
      <c r="H29" s="98"/>
      <c r="I29" s="98"/>
      <c r="J29" s="98"/>
      <c r="K29" s="98"/>
      <c r="L29" s="98"/>
      <c r="M29" s="98"/>
      <c r="N29" s="98"/>
      <c r="O29" s="98"/>
      <c r="P29" s="52" t="str">
        <f t="shared" si="0"/>
        <v/>
      </c>
      <c r="Q29" s="52" t="str">
        <f t="shared" si="1"/>
        <v/>
      </c>
      <c r="R29" s="52" t="str">
        <f t="shared" si="2"/>
        <v/>
      </c>
      <c r="S29" s="52" t="str">
        <f t="shared" si="3"/>
        <v/>
      </c>
      <c r="T29" s="52" t="str">
        <f t="shared" si="4"/>
        <v/>
      </c>
      <c r="U29" s="99" t="str">
        <f t="shared" si="5"/>
        <v/>
      </c>
      <c r="V29" s="84" t="str">
        <f t="shared" si="6"/>
        <v/>
      </c>
      <c r="W29" s="97" t="str">
        <f t="shared" si="7"/>
        <v/>
      </c>
    </row>
    <row r="30" spans="2:23" x14ac:dyDescent="0.15">
      <c r="B30" s="52">
        <v>27</v>
      </c>
      <c r="C30" s="52" t="str">
        <f>事前検証計算用!U29</f>
        <v/>
      </c>
      <c r="D30" s="98" t="str" cm="1">
        <f t="array" ref="D30">IF(C30&lt;&gt;"",事前検証計算用!V29:AG29,"")</f>
        <v/>
      </c>
      <c r="E30" s="98"/>
      <c r="F30" s="98"/>
      <c r="G30" s="98"/>
      <c r="H30" s="98"/>
      <c r="I30" s="98"/>
      <c r="J30" s="98"/>
      <c r="K30" s="98"/>
      <c r="L30" s="98"/>
      <c r="M30" s="98"/>
      <c r="N30" s="98"/>
      <c r="O30" s="98"/>
      <c r="P30" s="52" t="str">
        <f t="shared" si="0"/>
        <v/>
      </c>
      <c r="Q30" s="52" t="str">
        <f t="shared" si="1"/>
        <v/>
      </c>
      <c r="R30" s="52" t="str">
        <f t="shared" si="2"/>
        <v/>
      </c>
      <c r="S30" s="52" t="str">
        <f t="shared" si="3"/>
        <v/>
      </c>
      <c r="T30" s="52" t="str">
        <f t="shared" si="4"/>
        <v/>
      </c>
      <c r="U30" s="99" t="str">
        <f t="shared" si="5"/>
        <v/>
      </c>
      <c r="V30" s="84" t="str">
        <f t="shared" si="6"/>
        <v/>
      </c>
      <c r="W30" s="97" t="str">
        <f t="shared" si="7"/>
        <v/>
      </c>
    </row>
    <row r="31" spans="2:23" x14ac:dyDescent="0.15">
      <c r="B31" s="52">
        <v>28</v>
      </c>
      <c r="C31" s="52" t="str">
        <f>事前検証計算用!U30</f>
        <v/>
      </c>
      <c r="D31" s="98" t="str" cm="1">
        <f t="array" ref="D31">IF(C31&lt;&gt;"",事前検証計算用!V30:AG30,"")</f>
        <v/>
      </c>
      <c r="E31" s="98"/>
      <c r="F31" s="98"/>
      <c r="G31" s="98"/>
      <c r="H31" s="98"/>
      <c r="I31" s="98"/>
      <c r="J31" s="98"/>
      <c r="K31" s="98"/>
      <c r="L31" s="98"/>
      <c r="M31" s="98"/>
      <c r="N31" s="98"/>
      <c r="O31" s="98"/>
      <c r="P31" s="52" t="str">
        <f t="shared" si="0"/>
        <v/>
      </c>
      <c r="Q31" s="52" t="str">
        <f t="shared" si="1"/>
        <v/>
      </c>
      <c r="R31" s="52" t="str">
        <f t="shared" si="2"/>
        <v/>
      </c>
      <c r="S31" s="52" t="str">
        <f t="shared" si="3"/>
        <v/>
      </c>
      <c r="T31" s="52" t="str">
        <f t="shared" si="4"/>
        <v/>
      </c>
      <c r="U31" s="99" t="str">
        <f t="shared" si="5"/>
        <v/>
      </c>
      <c r="V31" s="84" t="str">
        <f t="shared" si="6"/>
        <v/>
      </c>
      <c r="W31" s="97" t="str">
        <f t="shared" si="7"/>
        <v/>
      </c>
    </row>
    <row r="32" spans="2:23" x14ac:dyDescent="0.15">
      <c r="B32" s="52">
        <v>29</v>
      </c>
      <c r="C32" s="52" t="str">
        <f>事前検証計算用!U31</f>
        <v/>
      </c>
      <c r="D32" s="98" t="str" cm="1">
        <f t="array" ref="D32">IF(C32&lt;&gt;"",事前検証計算用!V31:AG31,"")</f>
        <v/>
      </c>
      <c r="E32" s="98"/>
      <c r="F32" s="98"/>
      <c r="G32" s="98"/>
      <c r="H32" s="98"/>
      <c r="I32" s="98"/>
      <c r="J32" s="98"/>
      <c r="K32" s="98"/>
      <c r="L32" s="98"/>
      <c r="M32" s="98"/>
      <c r="N32" s="98"/>
      <c r="O32" s="98"/>
      <c r="P32" s="52" t="str">
        <f t="shared" si="0"/>
        <v/>
      </c>
      <c r="Q32" s="52" t="str">
        <f t="shared" si="1"/>
        <v/>
      </c>
      <c r="R32" s="52" t="str">
        <f t="shared" si="2"/>
        <v/>
      </c>
      <c r="S32" s="52" t="str">
        <f t="shared" si="3"/>
        <v/>
      </c>
      <c r="T32" s="52" t="str">
        <f t="shared" si="4"/>
        <v/>
      </c>
      <c r="U32" s="99" t="str">
        <f t="shared" si="5"/>
        <v/>
      </c>
      <c r="V32" s="84" t="str">
        <f t="shared" si="6"/>
        <v/>
      </c>
      <c r="W32" s="97" t="str">
        <f t="shared" si="7"/>
        <v/>
      </c>
    </row>
    <row r="33" spans="2:23" x14ac:dyDescent="0.15">
      <c r="B33" s="52">
        <v>30</v>
      </c>
      <c r="C33" s="52" t="str">
        <f>事前検証計算用!U32</f>
        <v/>
      </c>
      <c r="D33" s="98" t="str" cm="1">
        <f t="array" ref="D33">IF(C33&lt;&gt;"",事前検証計算用!V32:AG32,"")</f>
        <v/>
      </c>
      <c r="E33" s="98"/>
      <c r="F33" s="98"/>
      <c r="G33" s="98"/>
      <c r="H33" s="98"/>
      <c r="I33" s="98"/>
      <c r="J33" s="98"/>
      <c r="K33" s="98"/>
      <c r="L33" s="98"/>
      <c r="M33" s="98"/>
      <c r="N33" s="98"/>
      <c r="O33" s="98"/>
      <c r="P33" s="52" t="str">
        <f t="shared" si="0"/>
        <v/>
      </c>
      <c r="Q33" s="52" t="str">
        <f t="shared" si="1"/>
        <v/>
      </c>
      <c r="R33" s="52" t="str">
        <f t="shared" si="2"/>
        <v/>
      </c>
      <c r="S33" s="52" t="str">
        <f t="shared" si="3"/>
        <v/>
      </c>
      <c r="T33" s="52" t="str">
        <f t="shared" si="4"/>
        <v/>
      </c>
      <c r="U33" s="99" t="str">
        <f t="shared" si="5"/>
        <v/>
      </c>
      <c r="V33" s="84" t="str">
        <f t="shared" si="6"/>
        <v/>
      </c>
      <c r="W33" s="97" t="str">
        <f t="shared" si="7"/>
        <v/>
      </c>
    </row>
    <row r="34" spans="2:23" x14ac:dyDescent="0.15">
      <c r="B34" s="52">
        <v>31</v>
      </c>
      <c r="C34" s="52" t="str">
        <f>事前検証計算用!U33</f>
        <v/>
      </c>
      <c r="D34" s="98" t="str" cm="1">
        <f t="array" ref="D34">IF(C34&lt;&gt;"",事前検証計算用!V33:AG33,"")</f>
        <v/>
      </c>
      <c r="E34" s="98"/>
      <c r="F34" s="98"/>
      <c r="G34" s="98"/>
      <c r="H34" s="98"/>
      <c r="I34" s="98"/>
      <c r="J34" s="98"/>
      <c r="K34" s="98"/>
      <c r="L34" s="98"/>
      <c r="M34" s="98"/>
      <c r="N34" s="98"/>
      <c r="O34" s="98"/>
      <c r="P34" s="52" t="str">
        <f t="shared" si="0"/>
        <v/>
      </c>
      <c r="Q34" s="52" t="str">
        <f t="shared" si="1"/>
        <v/>
      </c>
      <c r="R34" s="52" t="str">
        <f t="shared" si="2"/>
        <v/>
      </c>
      <c r="S34" s="52" t="str">
        <f t="shared" si="3"/>
        <v/>
      </c>
      <c r="T34" s="52" t="str">
        <f t="shared" si="4"/>
        <v/>
      </c>
      <c r="U34" s="99" t="str">
        <f t="shared" si="5"/>
        <v/>
      </c>
      <c r="V34" s="84" t="str">
        <f t="shared" si="6"/>
        <v/>
      </c>
      <c r="W34" s="97" t="str">
        <f t="shared" si="7"/>
        <v/>
      </c>
    </row>
    <row r="35" spans="2:23" x14ac:dyDescent="0.15">
      <c r="B35" s="52">
        <v>32</v>
      </c>
      <c r="C35" s="52" t="str">
        <f>事前検証計算用!U34</f>
        <v/>
      </c>
      <c r="D35" s="98" t="str" cm="1">
        <f t="array" ref="D35">IF(C35&lt;&gt;"",事前検証計算用!V34:AG34,"")</f>
        <v/>
      </c>
      <c r="E35" s="98"/>
      <c r="F35" s="98"/>
      <c r="G35" s="98"/>
      <c r="H35" s="98"/>
      <c r="I35" s="98"/>
      <c r="J35" s="98"/>
      <c r="K35" s="98"/>
      <c r="L35" s="98"/>
      <c r="M35" s="98"/>
      <c r="N35" s="98"/>
      <c r="O35" s="98"/>
      <c r="P35" s="52" t="str">
        <f t="shared" si="0"/>
        <v/>
      </c>
      <c r="Q35" s="52" t="str">
        <f t="shared" si="1"/>
        <v/>
      </c>
      <c r="R35" s="52" t="str">
        <f t="shared" si="2"/>
        <v/>
      </c>
      <c r="S35" s="52" t="str">
        <f t="shared" si="3"/>
        <v/>
      </c>
      <c r="T35" s="52" t="str">
        <f t="shared" si="4"/>
        <v/>
      </c>
      <c r="U35" s="99" t="str">
        <f t="shared" si="5"/>
        <v/>
      </c>
      <c r="V35" s="84" t="str">
        <f t="shared" si="6"/>
        <v/>
      </c>
      <c r="W35" s="97" t="str">
        <f t="shared" si="7"/>
        <v/>
      </c>
    </row>
    <row r="36" spans="2:23" x14ac:dyDescent="0.15">
      <c r="B36" s="52">
        <v>33</v>
      </c>
      <c r="C36" s="52" t="str">
        <f>事前検証計算用!U35</f>
        <v/>
      </c>
      <c r="D36" s="98" t="str" cm="1">
        <f t="array" ref="D36">IF(C36&lt;&gt;"",事前検証計算用!V35:AG35,"")</f>
        <v/>
      </c>
      <c r="E36" s="98"/>
      <c r="F36" s="98"/>
      <c r="G36" s="98"/>
      <c r="H36" s="98"/>
      <c r="I36" s="98"/>
      <c r="J36" s="98"/>
      <c r="K36" s="98"/>
      <c r="L36" s="98"/>
      <c r="M36" s="98"/>
      <c r="N36" s="98"/>
      <c r="O36" s="98"/>
      <c r="P36" s="52" t="str">
        <f t="shared" si="0"/>
        <v/>
      </c>
      <c r="Q36" s="52" t="str">
        <f t="shared" si="1"/>
        <v/>
      </c>
      <c r="R36" s="52" t="str">
        <f t="shared" si="2"/>
        <v/>
      </c>
      <c r="S36" s="52" t="str">
        <f t="shared" si="3"/>
        <v/>
      </c>
      <c r="T36" s="52" t="str">
        <f t="shared" si="4"/>
        <v/>
      </c>
      <c r="U36" s="99" t="str">
        <f t="shared" si="5"/>
        <v/>
      </c>
      <c r="V36" s="84" t="str">
        <f t="shared" si="6"/>
        <v/>
      </c>
      <c r="W36" s="97" t="str">
        <f t="shared" si="7"/>
        <v/>
      </c>
    </row>
    <row r="37" spans="2:23" x14ac:dyDescent="0.15">
      <c r="B37" s="52">
        <v>34</v>
      </c>
      <c r="C37" s="52" t="str">
        <f>事前検証計算用!U36</f>
        <v/>
      </c>
      <c r="D37" s="98" t="str" cm="1">
        <f t="array" ref="D37">IF(C37&lt;&gt;"",事前検証計算用!V36:AG36,"")</f>
        <v/>
      </c>
      <c r="E37" s="98"/>
      <c r="F37" s="98"/>
      <c r="G37" s="98"/>
      <c r="H37" s="98"/>
      <c r="I37" s="98"/>
      <c r="J37" s="98"/>
      <c r="K37" s="98"/>
      <c r="L37" s="98"/>
      <c r="M37" s="98"/>
      <c r="N37" s="98"/>
      <c r="O37" s="98"/>
      <c r="P37" s="52" t="str">
        <f t="shared" si="0"/>
        <v/>
      </c>
      <c r="Q37" s="52" t="str">
        <f t="shared" si="1"/>
        <v/>
      </c>
      <c r="R37" s="52" t="str">
        <f t="shared" si="2"/>
        <v/>
      </c>
      <c r="S37" s="52" t="str">
        <f t="shared" si="3"/>
        <v/>
      </c>
      <c r="T37" s="52" t="str">
        <f t="shared" si="4"/>
        <v/>
      </c>
      <c r="U37" s="99" t="str">
        <f t="shared" si="5"/>
        <v/>
      </c>
      <c r="V37" s="84" t="str">
        <f t="shared" si="6"/>
        <v/>
      </c>
      <c r="W37" s="97" t="str">
        <f t="shared" si="7"/>
        <v/>
      </c>
    </row>
    <row r="38" spans="2:23" x14ac:dyDescent="0.15">
      <c r="B38" s="52">
        <v>35</v>
      </c>
      <c r="C38" s="52" t="str">
        <f>事前検証計算用!U37</f>
        <v/>
      </c>
      <c r="D38" s="98" t="str" cm="1">
        <f t="array" ref="D38">IF(C38&lt;&gt;"",事前検証計算用!V37:AG37,"")</f>
        <v/>
      </c>
      <c r="E38" s="98"/>
      <c r="F38" s="98"/>
      <c r="G38" s="98"/>
      <c r="H38" s="98"/>
      <c r="I38" s="98"/>
      <c r="J38" s="98"/>
      <c r="K38" s="98"/>
      <c r="L38" s="98"/>
      <c r="M38" s="98"/>
      <c r="N38" s="98"/>
      <c r="O38" s="98"/>
      <c r="P38" s="52" t="str">
        <f t="shared" si="0"/>
        <v/>
      </c>
      <c r="Q38" s="52" t="str">
        <f t="shared" si="1"/>
        <v/>
      </c>
      <c r="R38" s="52" t="str">
        <f t="shared" si="2"/>
        <v/>
      </c>
      <c r="S38" s="52" t="str">
        <f t="shared" si="3"/>
        <v/>
      </c>
      <c r="T38" s="52" t="str">
        <f t="shared" si="4"/>
        <v/>
      </c>
      <c r="U38" s="99" t="str">
        <f t="shared" si="5"/>
        <v/>
      </c>
      <c r="V38" s="84" t="str">
        <f t="shared" si="6"/>
        <v/>
      </c>
      <c r="W38" s="97" t="str">
        <f t="shared" si="7"/>
        <v/>
      </c>
    </row>
    <row r="39" spans="2:23" x14ac:dyDescent="0.15">
      <c r="B39" s="52">
        <v>36</v>
      </c>
      <c r="C39" s="52" t="str">
        <f>事前検証計算用!U38</f>
        <v/>
      </c>
      <c r="D39" s="98" t="str" cm="1">
        <f t="array" ref="D39">IF(C39&lt;&gt;"",事前検証計算用!V38:AG38,"")</f>
        <v/>
      </c>
      <c r="E39" s="98"/>
      <c r="F39" s="98"/>
      <c r="G39" s="98"/>
      <c r="H39" s="98"/>
      <c r="I39" s="98"/>
      <c r="J39" s="98"/>
      <c r="K39" s="98"/>
      <c r="L39" s="98"/>
      <c r="M39" s="98"/>
      <c r="N39" s="98"/>
      <c r="O39" s="98"/>
      <c r="P39" s="52" t="str">
        <f t="shared" si="0"/>
        <v/>
      </c>
      <c r="Q39" s="52" t="str">
        <f t="shared" si="1"/>
        <v/>
      </c>
      <c r="R39" s="52" t="str">
        <f t="shared" si="2"/>
        <v/>
      </c>
      <c r="S39" s="52" t="str">
        <f t="shared" si="3"/>
        <v/>
      </c>
      <c r="T39" s="52" t="str">
        <f t="shared" si="4"/>
        <v/>
      </c>
      <c r="U39" s="99" t="str">
        <f t="shared" si="5"/>
        <v/>
      </c>
      <c r="V39" s="84" t="str">
        <f t="shared" si="6"/>
        <v/>
      </c>
      <c r="W39" s="97" t="str">
        <f t="shared" si="7"/>
        <v/>
      </c>
    </row>
    <row r="40" spans="2:23" x14ac:dyDescent="0.15">
      <c r="B40" s="52">
        <v>37</v>
      </c>
      <c r="C40" s="52" t="str">
        <f>事前検証計算用!U39</f>
        <v/>
      </c>
      <c r="D40" s="98" t="str" cm="1">
        <f t="array" ref="D40">IF(C40&lt;&gt;"",事前検証計算用!V39:AG39,"")</f>
        <v/>
      </c>
      <c r="E40" s="98"/>
      <c r="F40" s="98"/>
      <c r="G40" s="98"/>
      <c r="H40" s="98"/>
      <c r="I40" s="98"/>
      <c r="J40" s="98"/>
      <c r="K40" s="98"/>
      <c r="L40" s="98"/>
      <c r="M40" s="98"/>
      <c r="N40" s="98"/>
      <c r="O40" s="98"/>
      <c r="P40" s="52" t="str">
        <f t="shared" si="0"/>
        <v/>
      </c>
      <c r="Q40" s="52" t="str">
        <f t="shared" si="1"/>
        <v/>
      </c>
      <c r="R40" s="52" t="str">
        <f t="shared" si="2"/>
        <v/>
      </c>
      <c r="S40" s="52" t="str">
        <f t="shared" si="3"/>
        <v/>
      </c>
      <c r="T40" s="52" t="str">
        <f t="shared" si="4"/>
        <v/>
      </c>
      <c r="U40" s="99" t="str">
        <f t="shared" si="5"/>
        <v/>
      </c>
      <c r="V40" s="84" t="str">
        <f t="shared" si="6"/>
        <v/>
      </c>
      <c r="W40" s="97" t="str">
        <f t="shared" si="7"/>
        <v/>
      </c>
    </row>
    <row r="41" spans="2:23" x14ac:dyDescent="0.15">
      <c r="B41" s="52">
        <v>38</v>
      </c>
      <c r="C41" s="52" t="str">
        <f>事前検証計算用!U40</f>
        <v/>
      </c>
      <c r="D41" s="98" t="str" cm="1">
        <f t="array" ref="D41">IF(C41&lt;&gt;"",事前検証計算用!V40:AG40,"")</f>
        <v/>
      </c>
      <c r="E41" s="98"/>
      <c r="F41" s="98"/>
      <c r="G41" s="98"/>
      <c r="H41" s="98"/>
      <c r="I41" s="98"/>
      <c r="J41" s="98"/>
      <c r="K41" s="98"/>
      <c r="L41" s="98"/>
      <c r="M41" s="98"/>
      <c r="N41" s="98"/>
      <c r="O41" s="98"/>
      <c r="P41" s="52" t="str">
        <f t="shared" si="0"/>
        <v/>
      </c>
      <c r="Q41" s="52" t="str">
        <f t="shared" si="1"/>
        <v/>
      </c>
      <c r="R41" s="52" t="str">
        <f t="shared" si="2"/>
        <v/>
      </c>
      <c r="S41" s="52" t="str">
        <f t="shared" si="3"/>
        <v/>
      </c>
      <c r="T41" s="52" t="str">
        <f t="shared" si="4"/>
        <v/>
      </c>
      <c r="U41" s="99" t="str">
        <f t="shared" si="5"/>
        <v/>
      </c>
      <c r="V41" s="84" t="str">
        <f t="shared" si="6"/>
        <v/>
      </c>
      <c r="W41" s="97" t="str">
        <f t="shared" si="7"/>
        <v/>
      </c>
    </row>
    <row r="42" spans="2:23" x14ac:dyDescent="0.15">
      <c r="B42" s="52">
        <v>39</v>
      </c>
      <c r="C42" s="52" t="str">
        <f>事前検証計算用!U41</f>
        <v/>
      </c>
      <c r="D42" s="98" t="str" cm="1">
        <f t="array" ref="D42">IF(C42&lt;&gt;"",事前検証計算用!V41:AG41,"")</f>
        <v/>
      </c>
      <c r="E42" s="98"/>
      <c r="F42" s="98"/>
      <c r="G42" s="98"/>
      <c r="H42" s="98"/>
      <c r="I42" s="98"/>
      <c r="J42" s="98"/>
      <c r="K42" s="98"/>
      <c r="L42" s="98"/>
      <c r="M42" s="98"/>
      <c r="N42" s="98"/>
      <c r="O42" s="98"/>
      <c r="P42" s="52" t="str">
        <f t="shared" si="0"/>
        <v/>
      </c>
      <c r="Q42" s="52" t="str">
        <f t="shared" si="1"/>
        <v/>
      </c>
      <c r="R42" s="52" t="str">
        <f t="shared" si="2"/>
        <v/>
      </c>
      <c r="S42" s="52" t="str">
        <f t="shared" si="3"/>
        <v/>
      </c>
      <c r="T42" s="52" t="str">
        <f t="shared" si="4"/>
        <v/>
      </c>
      <c r="U42" s="99" t="str">
        <f t="shared" si="5"/>
        <v/>
      </c>
      <c r="V42" s="84" t="str">
        <f t="shared" si="6"/>
        <v/>
      </c>
      <c r="W42" s="97" t="str">
        <f t="shared" si="7"/>
        <v/>
      </c>
    </row>
    <row r="43" spans="2:23" x14ac:dyDescent="0.15">
      <c r="B43" s="52">
        <v>40</v>
      </c>
      <c r="C43" s="52" t="str">
        <f>事前検証計算用!U42</f>
        <v/>
      </c>
      <c r="D43" s="98" t="str" cm="1">
        <f t="array" ref="D43">IF(C43&lt;&gt;"",事前検証計算用!V42:AG42,"")</f>
        <v/>
      </c>
      <c r="E43" s="98"/>
      <c r="F43" s="98"/>
      <c r="G43" s="98"/>
      <c r="H43" s="98"/>
      <c r="I43" s="98"/>
      <c r="J43" s="98"/>
      <c r="K43" s="98"/>
      <c r="L43" s="98"/>
      <c r="M43" s="98"/>
      <c r="N43" s="98"/>
      <c r="O43" s="98"/>
      <c r="P43" s="52" t="str">
        <f t="shared" si="0"/>
        <v/>
      </c>
      <c r="Q43" s="52" t="str">
        <f t="shared" si="1"/>
        <v/>
      </c>
      <c r="R43" s="52" t="str">
        <f t="shared" si="2"/>
        <v/>
      </c>
      <c r="S43" s="52" t="str">
        <f t="shared" si="3"/>
        <v/>
      </c>
      <c r="T43" s="52" t="str">
        <f t="shared" si="4"/>
        <v/>
      </c>
      <c r="U43" s="99" t="str">
        <f t="shared" si="5"/>
        <v/>
      </c>
      <c r="V43" s="84" t="str">
        <f t="shared" si="6"/>
        <v/>
      </c>
      <c r="W43" s="97" t="str">
        <f t="shared" si="7"/>
        <v/>
      </c>
    </row>
    <row r="44" spans="2:23" x14ac:dyDescent="0.15">
      <c r="B44" s="52">
        <v>41</v>
      </c>
      <c r="C44" s="52" t="str">
        <f>事前検証計算用!U43</f>
        <v/>
      </c>
      <c r="D44" s="98" t="str" cm="1">
        <f t="array" ref="D44">IF(C44&lt;&gt;"",事前検証計算用!V43:AG43,"")</f>
        <v/>
      </c>
      <c r="E44" s="98"/>
      <c r="F44" s="98"/>
      <c r="G44" s="98"/>
      <c r="H44" s="98"/>
      <c r="I44" s="98"/>
      <c r="J44" s="98"/>
      <c r="K44" s="98"/>
      <c r="L44" s="98"/>
      <c r="M44" s="98"/>
      <c r="N44" s="98"/>
      <c r="O44" s="98"/>
      <c r="P44" s="52" t="str">
        <f t="shared" si="0"/>
        <v/>
      </c>
      <c r="Q44" s="52" t="str">
        <f t="shared" si="1"/>
        <v/>
      </c>
      <c r="R44" s="52" t="str">
        <f t="shared" si="2"/>
        <v/>
      </c>
      <c r="S44" s="52" t="str">
        <f t="shared" si="3"/>
        <v/>
      </c>
      <c r="T44" s="52" t="str">
        <f t="shared" si="4"/>
        <v/>
      </c>
      <c r="U44" s="99" t="str">
        <f t="shared" si="5"/>
        <v/>
      </c>
      <c r="V44" s="84" t="str">
        <f t="shared" si="6"/>
        <v/>
      </c>
      <c r="W44" s="97" t="str">
        <f t="shared" si="7"/>
        <v/>
      </c>
    </row>
    <row r="45" spans="2:23" x14ac:dyDescent="0.15">
      <c r="B45" s="52">
        <v>42</v>
      </c>
      <c r="C45" s="52" t="str">
        <f>事前検証計算用!U44</f>
        <v/>
      </c>
      <c r="D45" s="98" t="str" cm="1">
        <f t="array" ref="D45">IF(C45&lt;&gt;"",事前検証計算用!V44:AG44,"")</f>
        <v/>
      </c>
      <c r="E45" s="98"/>
      <c r="F45" s="98"/>
      <c r="G45" s="98"/>
      <c r="H45" s="98"/>
      <c r="I45" s="98"/>
      <c r="J45" s="98"/>
      <c r="K45" s="98"/>
      <c r="L45" s="98"/>
      <c r="M45" s="98"/>
      <c r="N45" s="98"/>
      <c r="O45" s="98"/>
      <c r="P45" s="52" t="str">
        <f t="shared" si="0"/>
        <v/>
      </c>
      <c r="Q45" s="52" t="str">
        <f t="shared" si="1"/>
        <v/>
      </c>
      <c r="R45" s="52" t="str">
        <f t="shared" si="2"/>
        <v/>
      </c>
      <c r="S45" s="52" t="str">
        <f t="shared" si="3"/>
        <v/>
      </c>
      <c r="T45" s="52" t="str">
        <f t="shared" si="4"/>
        <v/>
      </c>
      <c r="U45" s="99" t="str">
        <f t="shared" si="5"/>
        <v/>
      </c>
      <c r="V45" s="84" t="str">
        <f t="shared" si="6"/>
        <v/>
      </c>
      <c r="W45" s="97" t="str">
        <f t="shared" si="7"/>
        <v/>
      </c>
    </row>
    <row r="46" spans="2:23" x14ac:dyDescent="0.15">
      <c r="B46" s="52">
        <v>43</v>
      </c>
      <c r="C46" s="52" t="str">
        <f>事前検証計算用!U45</f>
        <v/>
      </c>
      <c r="D46" s="98" t="str" cm="1">
        <f t="array" ref="D46">IF(C46&lt;&gt;"",事前検証計算用!V45:AG45,"")</f>
        <v/>
      </c>
      <c r="E46" s="98"/>
      <c r="F46" s="98"/>
      <c r="G46" s="98"/>
      <c r="H46" s="98"/>
      <c r="I46" s="98"/>
      <c r="J46" s="98"/>
      <c r="K46" s="98"/>
      <c r="L46" s="98"/>
      <c r="M46" s="98"/>
      <c r="N46" s="98"/>
      <c r="O46" s="98"/>
      <c r="P46" s="52" t="str">
        <f t="shared" si="0"/>
        <v/>
      </c>
      <c r="Q46" s="52" t="str">
        <f t="shared" si="1"/>
        <v/>
      </c>
      <c r="R46" s="52" t="str">
        <f t="shared" si="2"/>
        <v/>
      </c>
      <c r="S46" s="52" t="str">
        <f t="shared" si="3"/>
        <v/>
      </c>
      <c r="T46" s="52" t="str">
        <f t="shared" si="4"/>
        <v/>
      </c>
      <c r="U46" s="99" t="str">
        <f t="shared" si="5"/>
        <v/>
      </c>
      <c r="V46" s="84" t="str">
        <f t="shared" si="6"/>
        <v/>
      </c>
      <c r="W46" s="97" t="str">
        <f t="shared" si="7"/>
        <v/>
      </c>
    </row>
    <row r="47" spans="2:23" x14ac:dyDescent="0.15">
      <c r="B47" s="52">
        <v>44</v>
      </c>
      <c r="C47" s="52" t="str">
        <f>事前検証計算用!U46</f>
        <v/>
      </c>
      <c r="D47" s="98" t="str" cm="1">
        <f t="array" ref="D47">IF(C47&lt;&gt;"",事前検証計算用!V46:AG46,"")</f>
        <v/>
      </c>
      <c r="E47" s="98"/>
      <c r="F47" s="98"/>
      <c r="G47" s="98"/>
      <c r="H47" s="98"/>
      <c r="I47" s="98"/>
      <c r="J47" s="98"/>
      <c r="K47" s="98"/>
      <c r="L47" s="98"/>
      <c r="M47" s="98"/>
      <c r="N47" s="98"/>
      <c r="O47" s="98"/>
      <c r="P47" s="52" t="str">
        <f t="shared" si="0"/>
        <v/>
      </c>
      <c r="Q47" s="52" t="str">
        <f t="shared" si="1"/>
        <v/>
      </c>
      <c r="R47" s="52" t="str">
        <f t="shared" si="2"/>
        <v/>
      </c>
      <c r="S47" s="52" t="str">
        <f t="shared" si="3"/>
        <v/>
      </c>
      <c r="T47" s="52" t="str">
        <f t="shared" si="4"/>
        <v/>
      </c>
      <c r="U47" s="99" t="str">
        <f t="shared" si="5"/>
        <v/>
      </c>
      <c r="V47" s="84" t="str">
        <f t="shared" si="6"/>
        <v/>
      </c>
      <c r="W47" s="97" t="str">
        <f t="shared" si="7"/>
        <v/>
      </c>
    </row>
    <row r="48" spans="2:23" x14ac:dyDescent="0.15">
      <c r="B48" s="52">
        <v>45</v>
      </c>
      <c r="C48" s="52" t="str">
        <f>事前検証計算用!U47</f>
        <v/>
      </c>
      <c r="D48" s="98" t="str" cm="1">
        <f t="array" ref="D48">IF(C48&lt;&gt;"",事前検証計算用!V47:AG47,"")</f>
        <v/>
      </c>
      <c r="E48" s="98"/>
      <c r="F48" s="98"/>
      <c r="G48" s="98"/>
      <c r="H48" s="98"/>
      <c r="I48" s="98"/>
      <c r="J48" s="98"/>
      <c r="K48" s="98"/>
      <c r="L48" s="98"/>
      <c r="M48" s="98"/>
      <c r="N48" s="98"/>
      <c r="O48" s="98"/>
      <c r="P48" s="52" t="str">
        <f t="shared" si="0"/>
        <v/>
      </c>
      <c r="Q48" s="52" t="str">
        <f t="shared" si="1"/>
        <v/>
      </c>
      <c r="R48" s="52" t="str">
        <f t="shared" si="2"/>
        <v/>
      </c>
      <c r="S48" s="52" t="str">
        <f t="shared" si="3"/>
        <v/>
      </c>
      <c r="T48" s="52" t="str">
        <f t="shared" si="4"/>
        <v/>
      </c>
      <c r="U48" s="99" t="str">
        <f t="shared" si="5"/>
        <v/>
      </c>
      <c r="V48" s="84" t="str">
        <f t="shared" si="6"/>
        <v/>
      </c>
      <c r="W48" s="97" t="str">
        <f t="shared" si="7"/>
        <v/>
      </c>
    </row>
    <row r="49" spans="2:23" x14ac:dyDescent="0.15">
      <c r="B49" s="52">
        <v>46</v>
      </c>
      <c r="C49" s="52" t="str">
        <f>事前検証計算用!U48</f>
        <v/>
      </c>
      <c r="D49" s="98" t="str" cm="1">
        <f t="array" ref="D49">IF(C49&lt;&gt;"",事前検証計算用!V48:AG48,"")</f>
        <v/>
      </c>
      <c r="E49" s="98"/>
      <c r="F49" s="98"/>
      <c r="G49" s="98"/>
      <c r="H49" s="98"/>
      <c r="I49" s="98"/>
      <c r="J49" s="98"/>
      <c r="K49" s="98"/>
      <c r="L49" s="98"/>
      <c r="M49" s="98"/>
      <c r="N49" s="98"/>
      <c r="O49" s="98"/>
      <c r="P49" s="52" t="str">
        <f t="shared" si="0"/>
        <v/>
      </c>
      <c r="Q49" s="52" t="str">
        <f t="shared" si="1"/>
        <v/>
      </c>
      <c r="R49" s="52" t="str">
        <f t="shared" si="2"/>
        <v/>
      </c>
      <c r="S49" s="52" t="str">
        <f t="shared" si="3"/>
        <v/>
      </c>
      <c r="T49" s="52" t="str">
        <f t="shared" si="4"/>
        <v/>
      </c>
      <c r="U49" s="99" t="str">
        <f t="shared" si="5"/>
        <v/>
      </c>
      <c r="V49" s="84" t="str">
        <f t="shared" si="6"/>
        <v/>
      </c>
      <c r="W49" s="97" t="str">
        <f t="shared" si="7"/>
        <v/>
      </c>
    </row>
    <row r="50" spans="2:23" x14ac:dyDescent="0.15">
      <c r="B50" s="52">
        <v>47</v>
      </c>
      <c r="C50" s="52" t="str">
        <f>事前検証計算用!U49</f>
        <v/>
      </c>
      <c r="D50" s="98" t="str" cm="1">
        <f t="array" ref="D50">IF(C50&lt;&gt;"",事前検証計算用!V49:AG49,"")</f>
        <v/>
      </c>
      <c r="E50" s="98"/>
      <c r="F50" s="98"/>
      <c r="G50" s="98"/>
      <c r="H50" s="98"/>
      <c r="I50" s="98"/>
      <c r="J50" s="98"/>
      <c r="K50" s="98"/>
      <c r="L50" s="98"/>
      <c r="M50" s="98"/>
      <c r="N50" s="98"/>
      <c r="O50" s="98"/>
      <c r="P50" s="52" t="str">
        <f t="shared" si="0"/>
        <v/>
      </c>
      <c r="Q50" s="52" t="str">
        <f t="shared" si="1"/>
        <v/>
      </c>
      <c r="R50" s="52" t="str">
        <f t="shared" si="2"/>
        <v/>
      </c>
      <c r="S50" s="52" t="str">
        <f t="shared" si="3"/>
        <v/>
      </c>
      <c r="T50" s="52" t="str">
        <f t="shared" si="4"/>
        <v/>
      </c>
      <c r="U50" s="99" t="str">
        <f t="shared" si="5"/>
        <v/>
      </c>
      <c r="V50" s="84" t="str">
        <f t="shared" si="6"/>
        <v/>
      </c>
      <c r="W50" s="97" t="str">
        <f t="shared" si="7"/>
        <v/>
      </c>
    </row>
    <row r="51" spans="2:23" x14ac:dyDescent="0.15">
      <c r="B51" s="52">
        <v>48</v>
      </c>
      <c r="C51" s="52" t="str">
        <f>事前検証計算用!U50</f>
        <v/>
      </c>
      <c r="D51" s="98" t="str" cm="1">
        <f t="array" ref="D51">IF(C51&lt;&gt;"",事前検証計算用!V50:AG50,"")</f>
        <v/>
      </c>
      <c r="E51" s="98"/>
      <c r="F51" s="98"/>
      <c r="G51" s="98"/>
      <c r="H51" s="98"/>
      <c r="I51" s="98"/>
      <c r="J51" s="98"/>
      <c r="K51" s="98"/>
      <c r="L51" s="98"/>
      <c r="M51" s="98"/>
      <c r="N51" s="98"/>
      <c r="O51" s="98"/>
      <c r="P51" s="52" t="str">
        <f t="shared" si="0"/>
        <v/>
      </c>
      <c r="Q51" s="52" t="str">
        <f t="shared" si="1"/>
        <v/>
      </c>
      <c r="R51" s="52" t="str">
        <f t="shared" si="2"/>
        <v/>
      </c>
      <c r="S51" s="52" t="str">
        <f t="shared" si="3"/>
        <v/>
      </c>
      <c r="T51" s="52" t="str">
        <f t="shared" si="4"/>
        <v/>
      </c>
      <c r="U51" s="99" t="str">
        <f t="shared" si="5"/>
        <v/>
      </c>
      <c r="V51" s="84" t="str">
        <f t="shared" si="6"/>
        <v/>
      </c>
      <c r="W51" s="97" t="str">
        <f t="shared" si="7"/>
        <v/>
      </c>
    </row>
    <row r="52" spans="2:23" x14ac:dyDescent="0.15">
      <c r="B52" s="52">
        <v>49</v>
      </c>
      <c r="C52" s="52" t="str">
        <f>事前検証計算用!U51</f>
        <v/>
      </c>
      <c r="D52" s="98" t="str" cm="1">
        <f t="array" ref="D52">IF(C52&lt;&gt;"",事前検証計算用!V51:AG51,"")</f>
        <v/>
      </c>
      <c r="E52" s="98"/>
      <c r="F52" s="98"/>
      <c r="G52" s="98"/>
      <c r="H52" s="98"/>
      <c r="I52" s="98"/>
      <c r="J52" s="98"/>
      <c r="K52" s="98"/>
      <c r="L52" s="98"/>
      <c r="M52" s="98"/>
      <c r="N52" s="98"/>
      <c r="O52" s="98"/>
      <c r="P52" s="52" t="str">
        <f t="shared" si="0"/>
        <v/>
      </c>
      <c r="Q52" s="52" t="str">
        <f t="shared" si="1"/>
        <v/>
      </c>
      <c r="R52" s="52" t="str">
        <f t="shared" si="2"/>
        <v/>
      </c>
      <c r="S52" s="52" t="str">
        <f t="shared" si="3"/>
        <v/>
      </c>
      <c r="T52" s="52" t="str">
        <f t="shared" si="4"/>
        <v/>
      </c>
      <c r="U52" s="99" t="str">
        <f t="shared" si="5"/>
        <v/>
      </c>
      <c r="V52" s="84" t="str">
        <f t="shared" si="6"/>
        <v/>
      </c>
      <c r="W52" s="97" t="str">
        <f t="shared" si="7"/>
        <v/>
      </c>
    </row>
    <row r="53" spans="2:23" x14ac:dyDescent="0.15">
      <c r="B53" s="52">
        <v>50</v>
      </c>
      <c r="C53" s="52" t="str">
        <f>事前検証計算用!U52</f>
        <v/>
      </c>
      <c r="D53" s="98" t="str" cm="1">
        <f t="array" ref="D53">IF(C53&lt;&gt;"",事前検証計算用!V52:AG52,"")</f>
        <v/>
      </c>
      <c r="E53" s="98"/>
      <c r="F53" s="98"/>
      <c r="G53" s="98"/>
      <c r="H53" s="98"/>
      <c r="I53" s="98"/>
      <c r="J53" s="98"/>
      <c r="K53" s="98"/>
      <c r="L53" s="98"/>
      <c r="M53" s="98"/>
      <c r="N53" s="98"/>
      <c r="O53" s="98"/>
      <c r="P53" s="52" t="str">
        <f t="shared" si="0"/>
        <v/>
      </c>
      <c r="Q53" s="52" t="str">
        <f t="shared" si="1"/>
        <v/>
      </c>
      <c r="R53" s="52" t="str">
        <f t="shared" si="2"/>
        <v/>
      </c>
      <c r="S53" s="52" t="str">
        <f t="shared" si="3"/>
        <v/>
      </c>
      <c r="T53" s="52" t="str">
        <f t="shared" si="4"/>
        <v/>
      </c>
      <c r="U53" s="99" t="str">
        <f t="shared" si="5"/>
        <v/>
      </c>
      <c r="V53" s="84" t="str">
        <f t="shared" si="6"/>
        <v/>
      </c>
      <c r="W53" s="97" t="str">
        <f t="shared" si="7"/>
        <v/>
      </c>
    </row>
    <row r="54" spans="2:23" x14ac:dyDescent="0.15">
      <c r="B54" s="52">
        <v>51</v>
      </c>
      <c r="C54" s="52" t="str">
        <f>事前検証計算用!U53</f>
        <v/>
      </c>
      <c r="D54" s="98" t="str" cm="1">
        <f t="array" ref="D54">IF(C54&lt;&gt;"",事前検証計算用!V53:AG53,"")</f>
        <v/>
      </c>
      <c r="E54" s="98"/>
      <c r="F54" s="98"/>
      <c r="G54" s="98"/>
      <c r="H54" s="98"/>
      <c r="I54" s="98"/>
      <c r="J54" s="98"/>
      <c r="K54" s="98"/>
      <c r="L54" s="98"/>
      <c r="M54" s="98"/>
      <c r="N54" s="98"/>
      <c r="O54" s="98"/>
      <c r="P54" s="52" t="str">
        <f t="shared" si="0"/>
        <v/>
      </c>
      <c r="Q54" s="52" t="str">
        <f t="shared" si="1"/>
        <v/>
      </c>
      <c r="R54" s="52" t="str">
        <f t="shared" si="2"/>
        <v/>
      </c>
      <c r="S54" s="52" t="str">
        <f t="shared" si="3"/>
        <v/>
      </c>
      <c r="T54" s="52" t="str">
        <f t="shared" si="4"/>
        <v/>
      </c>
      <c r="U54" s="99" t="str">
        <f t="shared" si="5"/>
        <v/>
      </c>
      <c r="V54" s="84" t="str">
        <f t="shared" si="6"/>
        <v/>
      </c>
      <c r="W54" s="97" t="str">
        <f t="shared" si="7"/>
        <v/>
      </c>
    </row>
    <row r="55" spans="2:23" x14ac:dyDescent="0.15">
      <c r="B55" s="52">
        <v>52</v>
      </c>
      <c r="C55" s="52" t="str">
        <f>事前検証計算用!U54</f>
        <v/>
      </c>
      <c r="D55" s="98" t="str" cm="1">
        <f t="array" ref="D55">IF(C55&lt;&gt;"",事前検証計算用!V54:AG54,"")</f>
        <v/>
      </c>
      <c r="E55" s="98"/>
      <c r="F55" s="98"/>
      <c r="G55" s="98"/>
      <c r="H55" s="98"/>
      <c r="I55" s="98"/>
      <c r="J55" s="98"/>
      <c r="K55" s="98"/>
      <c r="L55" s="98"/>
      <c r="M55" s="98"/>
      <c r="N55" s="98"/>
      <c r="O55" s="98"/>
      <c r="P55" s="52" t="str">
        <f t="shared" si="0"/>
        <v/>
      </c>
      <c r="Q55" s="52" t="str">
        <f t="shared" si="1"/>
        <v/>
      </c>
      <c r="R55" s="52" t="str">
        <f t="shared" si="2"/>
        <v/>
      </c>
      <c r="S55" s="52" t="str">
        <f t="shared" si="3"/>
        <v/>
      </c>
      <c r="T55" s="52" t="str">
        <f t="shared" si="4"/>
        <v/>
      </c>
      <c r="U55" s="99" t="str">
        <f t="shared" si="5"/>
        <v/>
      </c>
      <c r="V55" s="84" t="str">
        <f t="shared" si="6"/>
        <v/>
      </c>
      <c r="W55" s="97" t="str">
        <f t="shared" si="7"/>
        <v/>
      </c>
    </row>
    <row r="56" spans="2:23" x14ac:dyDescent="0.15">
      <c r="B56" s="52">
        <v>53</v>
      </c>
      <c r="C56" s="52" t="str">
        <f>事前検証計算用!U55</f>
        <v/>
      </c>
      <c r="D56" s="98" t="str" cm="1">
        <f t="array" ref="D56">IF(C56&lt;&gt;"",事前検証計算用!V55:AG55,"")</f>
        <v/>
      </c>
      <c r="E56" s="98"/>
      <c r="F56" s="98"/>
      <c r="G56" s="98"/>
      <c r="H56" s="98"/>
      <c r="I56" s="98"/>
      <c r="J56" s="98"/>
      <c r="K56" s="98"/>
      <c r="L56" s="98"/>
      <c r="M56" s="98"/>
      <c r="N56" s="98"/>
      <c r="O56" s="98"/>
      <c r="P56" s="52" t="str">
        <f t="shared" si="0"/>
        <v/>
      </c>
      <c r="Q56" s="52" t="str">
        <f t="shared" si="1"/>
        <v/>
      </c>
      <c r="R56" s="52" t="str">
        <f t="shared" si="2"/>
        <v/>
      </c>
      <c r="S56" s="52" t="str">
        <f t="shared" si="3"/>
        <v/>
      </c>
      <c r="T56" s="52" t="str">
        <f t="shared" si="4"/>
        <v/>
      </c>
      <c r="U56" s="99" t="str">
        <f t="shared" si="5"/>
        <v/>
      </c>
      <c r="V56" s="84" t="str">
        <f t="shared" si="6"/>
        <v/>
      </c>
      <c r="W56" s="97" t="str">
        <f t="shared" si="7"/>
        <v/>
      </c>
    </row>
    <row r="57" spans="2:23" x14ac:dyDescent="0.15">
      <c r="B57" s="52">
        <v>54</v>
      </c>
      <c r="C57" s="52" t="str">
        <f>事前検証計算用!U56</f>
        <v/>
      </c>
      <c r="D57" s="98" t="str" cm="1">
        <f t="array" ref="D57">IF(C57&lt;&gt;"",事前検証計算用!V56:AG56,"")</f>
        <v/>
      </c>
      <c r="E57" s="98"/>
      <c r="F57" s="98"/>
      <c r="G57" s="98"/>
      <c r="H57" s="98"/>
      <c r="I57" s="98"/>
      <c r="J57" s="98"/>
      <c r="K57" s="98"/>
      <c r="L57" s="98"/>
      <c r="M57" s="98"/>
      <c r="N57" s="98"/>
      <c r="O57" s="98"/>
      <c r="P57" s="52" t="str">
        <f t="shared" si="0"/>
        <v/>
      </c>
      <c r="Q57" s="52" t="str">
        <f t="shared" si="1"/>
        <v/>
      </c>
      <c r="R57" s="52" t="str">
        <f t="shared" si="2"/>
        <v/>
      </c>
      <c r="S57" s="52" t="str">
        <f t="shared" si="3"/>
        <v/>
      </c>
      <c r="T57" s="52" t="str">
        <f t="shared" si="4"/>
        <v/>
      </c>
      <c r="U57" s="99" t="str">
        <f t="shared" si="5"/>
        <v/>
      </c>
      <c r="V57" s="84" t="str">
        <f t="shared" si="6"/>
        <v/>
      </c>
      <c r="W57" s="97" t="str">
        <f t="shared" si="7"/>
        <v/>
      </c>
    </row>
    <row r="58" spans="2:23" x14ac:dyDescent="0.15">
      <c r="B58" s="52">
        <v>55</v>
      </c>
      <c r="C58" s="52" t="str">
        <f>事前検証計算用!U57</f>
        <v/>
      </c>
      <c r="D58" s="98" t="str" cm="1">
        <f t="array" ref="D58">IF(C58&lt;&gt;"",事前検証計算用!V57:AG57,"")</f>
        <v/>
      </c>
      <c r="E58" s="98"/>
      <c r="F58" s="98"/>
      <c r="G58" s="98"/>
      <c r="H58" s="98"/>
      <c r="I58" s="98"/>
      <c r="J58" s="98"/>
      <c r="K58" s="98"/>
      <c r="L58" s="98"/>
      <c r="M58" s="98"/>
      <c r="N58" s="98"/>
      <c r="O58" s="98"/>
      <c r="P58" s="52" t="str">
        <f t="shared" si="0"/>
        <v/>
      </c>
      <c r="Q58" s="52" t="str">
        <f t="shared" si="1"/>
        <v/>
      </c>
      <c r="R58" s="52" t="str">
        <f t="shared" si="2"/>
        <v/>
      </c>
      <c r="S58" s="52" t="str">
        <f t="shared" si="3"/>
        <v/>
      </c>
      <c r="T58" s="52" t="str">
        <f t="shared" si="4"/>
        <v/>
      </c>
      <c r="U58" s="99" t="str">
        <f t="shared" si="5"/>
        <v/>
      </c>
      <c r="V58" s="84" t="str">
        <f t="shared" si="6"/>
        <v/>
      </c>
      <c r="W58" s="97" t="str">
        <f t="shared" si="7"/>
        <v/>
      </c>
    </row>
    <row r="59" spans="2:23" x14ac:dyDescent="0.15">
      <c r="B59" s="52">
        <v>56</v>
      </c>
      <c r="C59" s="52" t="str">
        <f>事前検証計算用!U58</f>
        <v/>
      </c>
      <c r="D59" s="98" t="str" cm="1">
        <f t="array" ref="D59">IF(C59&lt;&gt;"",事前検証計算用!V58:AG58,"")</f>
        <v/>
      </c>
      <c r="E59" s="98"/>
      <c r="F59" s="98"/>
      <c r="G59" s="98"/>
      <c r="H59" s="98"/>
      <c r="I59" s="98"/>
      <c r="J59" s="98"/>
      <c r="K59" s="98"/>
      <c r="L59" s="98"/>
      <c r="M59" s="98"/>
      <c r="N59" s="98"/>
      <c r="O59" s="98"/>
      <c r="P59" s="52" t="str">
        <f t="shared" si="0"/>
        <v/>
      </c>
      <c r="Q59" s="52" t="str">
        <f t="shared" si="1"/>
        <v/>
      </c>
      <c r="R59" s="52" t="str">
        <f t="shared" si="2"/>
        <v/>
      </c>
      <c r="S59" s="52" t="str">
        <f t="shared" si="3"/>
        <v/>
      </c>
      <c r="T59" s="52" t="str">
        <f t="shared" si="4"/>
        <v/>
      </c>
      <c r="U59" s="99" t="str">
        <f t="shared" si="5"/>
        <v/>
      </c>
      <c r="V59" s="84" t="str">
        <f t="shared" si="6"/>
        <v/>
      </c>
      <c r="W59" s="97" t="str">
        <f t="shared" si="7"/>
        <v/>
      </c>
    </row>
    <row r="60" spans="2:23" x14ac:dyDescent="0.15">
      <c r="B60" s="52">
        <v>57</v>
      </c>
      <c r="C60" s="52" t="str">
        <f>事前検証計算用!U59</f>
        <v/>
      </c>
      <c r="D60" s="98" t="str" cm="1">
        <f t="array" ref="D60">IF(C60&lt;&gt;"",事前検証計算用!V59:AG59,"")</f>
        <v/>
      </c>
      <c r="E60" s="98"/>
      <c r="F60" s="98"/>
      <c r="G60" s="98"/>
      <c r="H60" s="98"/>
      <c r="I60" s="98"/>
      <c r="J60" s="98"/>
      <c r="K60" s="98"/>
      <c r="L60" s="98"/>
      <c r="M60" s="98"/>
      <c r="N60" s="98"/>
      <c r="O60" s="98"/>
      <c r="P60" s="52" t="str">
        <f t="shared" si="0"/>
        <v/>
      </c>
      <c r="Q60" s="52" t="str">
        <f t="shared" si="1"/>
        <v/>
      </c>
      <c r="R60" s="52" t="str">
        <f t="shared" si="2"/>
        <v/>
      </c>
      <c r="S60" s="52" t="str">
        <f t="shared" si="3"/>
        <v/>
      </c>
      <c r="T60" s="52" t="str">
        <f t="shared" si="4"/>
        <v/>
      </c>
      <c r="U60" s="99" t="str">
        <f t="shared" si="5"/>
        <v/>
      </c>
      <c r="V60" s="84" t="str">
        <f t="shared" si="6"/>
        <v/>
      </c>
      <c r="W60" s="97" t="str">
        <f t="shared" si="7"/>
        <v/>
      </c>
    </row>
    <row r="61" spans="2:23" x14ac:dyDescent="0.15">
      <c r="B61" s="52">
        <v>58</v>
      </c>
      <c r="C61" s="52" t="str">
        <f>事前検証計算用!U60</f>
        <v/>
      </c>
      <c r="D61" s="98" t="str" cm="1">
        <f t="array" ref="D61">IF(C61&lt;&gt;"",事前検証計算用!V60:AG60,"")</f>
        <v/>
      </c>
      <c r="E61" s="98"/>
      <c r="F61" s="98"/>
      <c r="G61" s="98"/>
      <c r="H61" s="98"/>
      <c r="I61" s="98"/>
      <c r="J61" s="98"/>
      <c r="K61" s="98"/>
      <c r="L61" s="98"/>
      <c r="M61" s="98"/>
      <c r="N61" s="98"/>
      <c r="O61" s="98"/>
      <c r="P61" s="52" t="str">
        <f t="shared" si="0"/>
        <v/>
      </c>
      <c r="Q61" s="52" t="str">
        <f t="shared" si="1"/>
        <v/>
      </c>
      <c r="R61" s="52" t="str">
        <f t="shared" si="2"/>
        <v/>
      </c>
      <c r="S61" s="52" t="str">
        <f t="shared" si="3"/>
        <v/>
      </c>
      <c r="T61" s="52" t="str">
        <f t="shared" si="4"/>
        <v/>
      </c>
      <c r="U61" s="99" t="str">
        <f t="shared" si="5"/>
        <v/>
      </c>
      <c r="V61" s="84" t="str">
        <f t="shared" si="6"/>
        <v/>
      </c>
      <c r="W61" s="97" t="str">
        <f t="shared" si="7"/>
        <v/>
      </c>
    </row>
    <row r="62" spans="2:23" x14ac:dyDescent="0.15">
      <c r="B62" s="52">
        <v>59</v>
      </c>
      <c r="C62" s="52" t="str">
        <f>事前検証計算用!U61</f>
        <v/>
      </c>
      <c r="D62" s="98" t="str" cm="1">
        <f t="array" ref="D62">IF(C62&lt;&gt;"",事前検証計算用!V61:AG61,"")</f>
        <v/>
      </c>
      <c r="E62" s="98"/>
      <c r="F62" s="98"/>
      <c r="G62" s="98"/>
      <c r="H62" s="98"/>
      <c r="I62" s="98"/>
      <c r="J62" s="98"/>
      <c r="K62" s="98"/>
      <c r="L62" s="98"/>
      <c r="M62" s="98"/>
      <c r="N62" s="98"/>
      <c r="O62" s="98"/>
      <c r="P62" s="52" t="str">
        <f t="shared" si="0"/>
        <v/>
      </c>
      <c r="Q62" s="52" t="str">
        <f t="shared" si="1"/>
        <v/>
      </c>
      <c r="R62" s="52" t="str">
        <f t="shared" si="2"/>
        <v/>
      </c>
      <c r="S62" s="52" t="str">
        <f t="shared" si="3"/>
        <v/>
      </c>
      <c r="T62" s="52" t="str">
        <f t="shared" si="4"/>
        <v/>
      </c>
      <c r="U62" s="99" t="str">
        <f t="shared" si="5"/>
        <v/>
      </c>
      <c r="V62" s="84" t="str">
        <f t="shared" si="6"/>
        <v/>
      </c>
      <c r="W62" s="97" t="str">
        <f t="shared" si="7"/>
        <v/>
      </c>
    </row>
    <row r="63" spans="2:23" x14ac:dyDescent="0.15">
      <c r="B63" s="52">
        <v>60</v>
      </c>
      <c r="C63" s="52" t="str">
        <f>事前検証計算用!U62</f>
        <v/>
      </c>
      <c r="D63" s="98" t="str" cm="1">
        <f t="array" ref="D63">IF(C63&lt;&gt;"",事前検証計算用!V62:AG62,"")</f>
        <v/>
      </c>
      <c r="E63" s="98"/>
      <c r="F63" s="98"/>
      <c r="G63" s="98"/>
      <c r="H63" s="98"/>
      <c r="I63" s="98"/>
      <c r="J63" s="98"/>
      <c r="K63" s="98"/>
      <c r="L63" s="98"/>
      <c r="M63" s="98"/>
      <c r="N63" s="98"/>
      <c r="O63" s="98"/>
      <c r="P63" s="52" t="str">
        <f t="shared" si="0"/>
        <v/>
      </c>
      <c r="Q63" s="52" t="str">
        <f t="shared" si="1"/>
        <v/>
      </c>
      <c r="R63" s="52" t="str">
        <f t="shared" si="2"/>
        <v/>
      </c>
      <c r="S63" s="52" t="str">
        <f t="shared" si="3"/>
        <v/>
      </c>
      <c r="T63" s="52" t="str">
        <f t="shared" si="4"/>
        <v/>
      </c>
      <c r="U63" s="99" t="str">
        <f t="shared" si="5"/>
        <v/>
      </c>
      <c r="V63" s="84" t="str">
        <f t="shared" si="6"/>
        <v/>
      </c>
      <c r="W63" s="97" t="str">
        <f t="shared" si="7"/>
        <v/>
      </c>
    </row>
    <row r="64" spans="2:23" x14ac:dyDescent="0.15">
      <c r="B64" s="52">
        <v>61</v>
      </c>
    </row>
  </sheetData>
  <sheetProtection algorithmName="SHA-512" hashValue="HiHpbdDrxPXY5wYl8ZtVWi+G24WI5UqtKiapgPwOpf+3Tv9zJtSp/ABiogwK/UFOobgHvBSy5n4Yyb/BHF6c/Q==" saltValue="bewVOagA1x79CmmX9uod7Q==" spinCount="100000" sheet="1" objects="1" scenarios="1"/>
  <mergeCells count="2">
    <mergeCell ref="D2:I2"/>
    <mergeCell ref="J2:O2"/>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A42A-6052-4CAB-882A-C63F6331A8BB}">
  <dimension ref="A1:O63"/>
  <sheetViews>
    <sheetView workbookViewId="0">
      <selection activeCell="C7" sqref="C7"/>
    </sheetView>
  </sheetViews>
  <sheetFormatPr defaultRowHeight="13.5" x14ac:dyDescent="0.15"/>
  <cols>
    <col min="1" max="1" width="9" customWidth="1"/>
    <col min="2" max="2" width="25.125" bestFit="1" customWidth="1"/>
    <col min="3" max="3" width="16.875" customWidth="1"/>
  </cols>
  <sheetData>
    <row r="1" spans="1:15" x14ac:dyDescent="0.15">
      <c r="D1">
        <v>2</v>
      </c>
      <c r="E1">
        <v>3</v>
      </c>
      <c r="F1">
        <v>4</v>
      </c>
      <c r="G1">
        <v>5</v>
      </c>
      <c r="H1">
        <v>6</v>
      </c>
      <c r="I1">
        <v>7</v>
      </c>
      <c r="J1">
        <v>8</v>
      </c>
      <c r="K1">
        <v>9</v>
      </c>
      <c r="L1">
        <v>10</v>
      </c>
      <c r="M1">
        <v>11</v>
      </c>
      <c r="N1">
        <v>12</v>
      </c>
      <c r="O1">
        <v>13</v>
      </c>
    </row>
    <row r="2" spans="1:15" x14ac:dyDescent="0.15">
      <c r="D2" s="247" t="s">
        <v>366</v>
      </c>
      <c r="E2" s="247"/>
      <c r="F2" s="247"/>
      <c r="G2" s="247"/>
      <c r="H2" s="247"/>
      <c r="I2" s="247"/>
      <c r="J2" s="247" t="s">
        <v>367</v>
      </c>
      <c r="K2" s="247"/>
      <c r="L2" s="247"/>
      <c r="M2" s="247"/>
      <c r="N2" s="247"/>
      <c r="O2" s="247"/>
    </row>
    <row r="3" spans="1:15" ht="27" x14ac:dyDescent="0.15">
      <c r="C3" s="4" t="s">
        <v>374</v>
      </c>
      <c r="D3" s="53" t="s">
        <v>100</v>
      </c>
      <c r="E3" s="53" t="s">
        <v>99</v>
      </c>
      <c r="F3" s="53" t="s">
        <v>98</v>
      </c>
      <c r="G3" s="53" t="s">
        <v>101</v>
      </c>
      <c r="H3" s="53" t="s">
        <v>102</v>
      </c>
      <c r="I3" s="53" t="s">
        <v>103</v>
      </c>
      <c r="J3" s="53" t="s">
        <v>100</v>
      </c>
      <c r="K3" s="53" t="s">
        <v>99</v>
      </c>
      <c r="L3" s="53" t="s">
        <v>98</v>
      </c>
      <c r="M3" s="53" t="s">
        <v>101</v>
      </c>
      <c r="N3" s="53" t="s">
        <v>102</v>
      </c>
      <c r="O3" s="53" t="s">
        <v>103</v>
      </c>
    </row>
    <row r="4" spans="1:15" x14ac:dyDescent="0.15">
      <c r="A4" t="str">
        <f ca="1">IF(事前_t!C4&lt;&gt;"",事前_t!C4,"")</f>
        <v/>
      </c>
      <c r="B4" t="str">
        <f ca="1">_xlfn.TEXTJOIN(",",TRUE,D4:O4)</f>
        <v/>
      </c>
      <c r="C4" s="52" t="str">
        <f ca="1">IF(事前_t!C4&lt;&gt;"","比較PTFE"&amp;ROW(C4)-3,"")</f>
        <v/>
      </c>
      <c r="D4" s="52" t="str">
        <f ca="1">IF($A4&lt;&gt;"",VLOOKUP($A4,事前_t!$C:$O,D$1,FALSE),"")</f>
        <v/>
      </c>
      <c r="E4" s="52" t="str">
        <f ca="1">IF($A4&lt;&gt;"",VLOOKUP($A4,事前_t!$C:$O,E$1,FALSE),"")</f>
        <v/>
      </c>
      <c r="F4" s="52" t="str">
        <f ca="1">IF($A4&lt;&gt;"",VLOOKUP($A4,事前_t!$C:$O,F$1,FALSE),"")</f>
        <v/>
      </c>
      <c r="G4" s="52" t="str">
        <f ca="1">IF($C4&lt;&gt;"",0,"")</f>
        <v/>
      </c>
      <c r="H4" s="52" t="str">
        <f ca="1">IF($C4&lt;&gt;"",0,"")</f>
        <v/>
      </c>
      <c r="I4" s="52" t="str">
        <f ca="1">IF($C4&lt;&gt;"",0,"")</f>
        <v/>
      </c>
      <c r="J4" s="52" t="str">
        <f ca="1">IF($A4&lt;&gt;"",VLOOKUP($A4,事前_t!$C:$O,J$1,FALSE),"")</f>
        <v/>
      </c>
      <c r="K4" s="52" t="str">
        <f ca="1">IF($A4&lt;&gt;"",VLOOKUP($A4,事前_t!$C:$O,K$1,FALSE),"")</f>
        <v/>
      </c>
      <c r="L4" s="52" t="str">
        <f ca="1">IF($A4&lt;&gt;"",VLOOKUP($A4,事前_t!$C:$O,L$1,FALSE),"")</f>
        <v/>
      </c>
      <c r="M4" s="52" t="str">
        <f ca="1">IF($C4&lt;&gt;"",270,"")</f>
        <v/>
      </c>
      <c r="N4" s="52" t="str">
        <f ca="1">IF($C4&lt;&gt;"",270,"")</f>
        <v/>
      </c>
      <c r="O4" s="52" t="str">
        <f ca="1">IF($C4&lt;&gt;"",0,"")</f>
        <v/>
      </c>
    </row>
    <row r="5" spans="1:15" x14ac:dyDescent="0.15">
      <c r="A5" t="str">
        <f ca="1">IF(事前_t!C5&lt;&gt;"",事前_t!C5,"")</f>
        <v/>
      </c>
      <c r="B5" t="str">
        <f t="shared" ref="B5:B63" ca="1" si="0">_xlfn.TEXTJOIN(",",TRUE,D5:O5)</f>
        <v/>
      </c>
      <c r="C5" s="52" t="str">
        <f ca="1">IF(事前_t!C5&lt;&gt;"","比較PTFE"&amp;ROW(C5)-3,"")</f>
        <v/>
      </c>
      <c r="D5" s="52" t="str">
        <f ca="1">IF($A5&lt;&gt;"",VLOOKUP($A5,事前_t!$C:$O,D$1,FALSE),"")</f>
        <v/>
      </c>
      <c r="E5" s="52" t="str">
        <f ca="1">IF($A5&lt;&gt;"",VLOOKUP($A5,事前_t!$C:$O,E$1,FALSE),"")</f>
        <v/>
      </c>
      <c r="F5" s="52" t="str">
        <f ca="1">IF($A5&lt;&gt;"",VLOOKUP($A5,事前_t!$C:$O,F$1,FALSE),"")</f>
        <v/>
      </c>
      <c r="G5" s="52" t="str">
        <f t="shared" ref="G5:I36" ca="1" si="1">IF($C5&lt;&gt;"",0,"")</f>
        <v/>
      </c>
      <c r="H5" s="52" t="str">
        <f t="shared" ca="1" si="1"/>
        <v/>
      </c>
      <c r="I5" s="52" t="str">
        <f t="shared" ca="1" si="1"/>
        <v/>
      </c>
      <c r="J5" s="52" t="str">
        <f ca="1">IF($A5&lt;&gt;"",VLOOKUP($A5,事前_t!$C:$O,J$1,FALSE),"")</f>
        <v/>
      </c>
      <c r="K5" s="52" t="str">
        <f ca="1">IF($A5&lt;&gt;"",VLOOKUP($A5,事前_t!$C:$O,K$1,FALSE),"")</f>
        <v/>
      </c>
      <c r="L5" s="52" t="str">
        <f ca="1">IF($A5&lt;&gt;"",VLOOKUP($A5,事前_t!$C:$O,L$1,FALSE),"")</f>
        <v/>
      </c>
      <c r="M5" s="52" t="str">
        <f t="shared" ref="M5:N36" ca="1" si="2">IF($C5&lt;&gt;"",270,"")</f>
        <v/>
      </c>
      <c r="N5" s="52" t="str">
        <f t="shared" ca="1" si="2"/>
        <v/>
      </c>
      <c r="O5" s="52" t="str">
        <f t="shared" ref="O5:O63" ca="1" si="3">IF($C5&lt;&gt;"",0,"")</f>
        <v/>
      </c>
    </row>
    <row r="6" spans="1:15" x14ac:dyDescent="0.15">
      <c r="A6" t="str">
        <f ca="1">IF(事前_t!C6&lt;&gt;"",事前_t!C6,"")</f>
        <v/>
      </c>
      <c r="B6" t="str">
        <f t="shared" ca="1" si="0"/>
        <v/>
      </c>
      <c r="C6" s="52" t="str">
        <f ca="1">IF(事前_t!C6&lt;&gt;"","比較PTFE"&amp;ROW(C6)-3,"")</f>
        <v/>
      </c>
      <c r="D6" s="52" t="str">
        <f ca="1">IF($A6&lt;&gt;"",VLOOKUP($A6,事前_t!$C:$O,D$1,FALSE),"")</f>
        <v/>
      </c>
      <c r="E6" s="52" t="str">
        <f ca="1">IF($A6&lt;&gt;"",VLOOKUP($A6,事前_t!$C:$O,E$1,FALSE),"")</f>
        <v/>
      </c>
      <c r="F6" s="52" t="str">
        <f ca="1">IF($A6&lt;&gt;"",VLOOKUP($A6,事前_t!$C:$O,F$1,FALSE),"")</f>
        <v/>
      </c>
      <c r="G6" s="52" t="str">
        <f t="shared" ca="1" si="1"/>
        <v/>
      </c>
      <c r="H6" s="52" t="str">
        <f t="shared" ca="1" si="1"/>
        <v/>
      </c>
      <c r="I6" s="52" t="str">
        <f t="shared" ca="1" si="1"/>
        <v/>
      </c>
      <c r="J6" s="52" t="str">
        <f ca="1">IF($A6&lt;&gt;"",VLOOKUP($A6,事前_t!$C:$O,J$1,FALSE),"")</f>
        <v/>
      </c>
      <c r="K6" s="52" t="str">
        <f ca="1">IF($A6&lt;&gt;"",VLOOKUP($A6,事前_t!$C:$O,K$1,FALSE),"")</f>
        <v/>
      </c>
      <c r="L6" s="52" t="str">
        <f ca="1">IF($A6&lt;&gt;"",VLOOKUP($A6,事前_t!$C:$O,L$1,FALSE),"")</f>
        <v/>
      </c>
      <c r="M6" s="52" t="str">
        <f t="shared" ca="1" si="2"/>
        <v/>
      </c>
      <c r="N6" s="52" t="str">
        <f t="shared" ca="1" si="2"/>
        <v/>
      </c>
      <c r="O6" s="52" t="str">
        <f t="shared" ca="1" si="3"/>
        <v/>
      </c>
    </row>
    <row r="7" spans="1:15" x14ac:dyDescent="0.15">
      <c r="A7" t="str">
        <f ca="1">IF(事前_t!C7&lt;&gt;"",事前_t!C7,"")</f>
        <v/>
      </c>
      <c r="B7" t="str">
        <f t="shared" ca="1" si="0"/>
        <v/>
      </c>
      <c r="C7" s="52" t="str">
        <f ca="1">IF(事前_t!C7&lt;&gt;"","比較PTFE"&amp;ROW(C7)-3,"")</f>
        <v/>
      </c>
      <c r="D7" s="52" t="str">
        <f ca="1">IF($A7&lt;&gt;"",VLOOKUP($A7,事前_t!$C:$O,D$1,FALSE),"")</f>
        <v/>
      </c>
      <c r="E7" s="52" t="str">
        <f ca="1">IF($A7&lt;&gt;"",VLOOKUP($A7,事前_t!$C:$O,E$1,FALSE),"")</f>
        <v/>
      </c>
      <c r="F7" s="52" t="str">
        <f ca="1">IF($A7&lt;&gt;"",VLOOKUP($A7,事前_t!$C:$O,F$1,FALSE),"")</f>
        <v/>
      </c>
      <c r="G7" s="52" t="str">
        <f t="shared" ca="1" si="1"/>
        <v/>
      </c>
      <c r="H7" s="52" t="str">
        <f t="shared" ca="1" si="1"/>
        <v/>
      </c>
      <c r="I7" s="52" t="str">
        <f t="shared" ca="1" si="1"/>
        <v/>
      </c>
      <c r="J7" s="52" t="str">
        <f ca="1">IF($A7&lt;&gt;"",VLOOKUP($A7,事前_t!$C:$O,J$1,FALSE),"")</f>
        <v/>
      </c>
      <c r="K7" s="52" t="str">
        <f ca="1">IF($A7&lt;&gt;"",VLOOKUP($A7,事前_t!$C:$O,K$1,FALSE),"")</f>
        <v/>
      </c>
      <c r="L7" s="52" t="str">
        <f ca="1">IF($A7&lt;&gt;"",VLOOKUP($A7,事前_t!$C:$O,L$1,FALSE),"")</f>
        <v/>
      </c>
      <c r="M7" s="52" t="str">
        <f t="shared" ca="1" si="2"/>
        <v/>
      </c>
      <c r="N7" s="52" t="str">
        <f t="shared" ca="1" si="2"/>
        <v/>
      </c>
      <c r="O7" s="52" t="str">
        <f t="shared" ca="1" si="3"/>
        <v/>
      </c>
    </row>
    <row r="8" spans="1:15" x14ac:dyDescent="0.15">
      <c r="A8" t="str">
        <f ca="1">IF(事前_t!C8&lt;&gt;"",事前_t!C8,"")</f>
        <v/>
      </c>
      <c r="B8" t="str">
        <f t="shared" ca="1" si="0"/>
        <v/>
      </c>
      <c r="C8" s="52" t="str">
        <f ca="1">IF(事前_t!C8&lt;&gt;"","比較PTFE"&amp;ROW(C8)-3,"")</f>
        <v/>
      </c>
      <c r="D8" s="52" t="str">
        <f ca="1">IF($A8&lt;&gt;"",VLOOKUP($A8,事前_t!$C:$O,D$1,FALSE),"")</f>
        <v/>
      </c>
      <c r="E8" s="52" t="str">
        <f ca="1">IF($A8&lt;&gt;"",VLOOKUP($A8,事前_t!$C:$O,E$1,FALSE),"")</f>
        <v/>
      </c>
      <c r="F8" s="52" t="str">
        <f ca="1">IF($A8&lt;&gt;"",VLOOKUP($A8,事前_t!$C:$O,F$1,FALSE),"")</f>
        <v/>
      </c>
      <c r="G8" s="52" t="str">
        <f t="shared" ca="1" si="1"/>
        <v/>
      </c>
      <c r="H8" s="52" t="str">
        <f t="shared" ca="1" si="1"/>
        <v/>
      </c>
      <c r="I8" s="52" t="str">
        <f t="shared" ca="1" si="1"/>
        <v/>
      </c>
      <c r="J8" s="52" t="str">
        <f ca="1">IF($A8&lt;&gt;"",VLOOKUP($A8,事前_t!$C:$O,J$1,FALSE),"")</f>
        <v/>
      </c>
      <c r="K8" s="52" t="str">
        <f ca="1">IF($A8&lt;&gt;"",VLOOKUP($A8,事前_t!$C:$O,K$1,FALSE),"")</f>
        <v/>
      </c>
      <c r="L8" s="52" t="str">
        <f ca="1">IF($A8&lt;&gt;"",VLOOKUP($A8,事前_t!$C:$O,L$1,FALSE),"")</f>
        <v/>
      </c>
      <c r="M8" s="52" t="str">
        <f t="shared" ca="1" si="2"/>
        <v/>
      </c>
      <c r="N8" s="52" t="str">
        <f t="shared" ca="1" si="2"/>
        <v/>
      </c>
      <c r="O8" s="52" t="str">
        <f t="shared" ca="1" si="3"/>
        <v/>
      </c>
    </row>
    <row r="9" spans="1:15" x14ac:dyDescent="0.15">
      <c r="A9" t="str">
        <f ca="1">IF(事前_t!C9&lt;&gt;"",事前_t!C9,"")</f>
        <v/>
      </c>
      <c r="B9" t="str">
        <f t="shared" ca="1" si="0"/>
        <v/>
      </c>
      <c r="C9" s="52" t="str">
        <f ca="1">IF(事前_t!C9&lt;&gt;"","比較PTFE"&amp;ROW(C9)-3,"")</f>
        <v/>
      </c>
      <c r="D9" s="52" t="str">
        <f ca="1">IF($A9&lt;&gt;"",VLOOKUP($A9,事前_t!$C:$O,D$1,FALSE),"")</f>
        <v/>
      </c>
      <c r="E9" s="52" t="str">
        <f ca="1">IF($A9&lt;&gt;"",VLOOKUP($A9,事前_t!$C:$O,E$1,FALSE),"")</f>
        <v/>
      </c>
      <c r="F9" s="52" t="str">
        <f ca="1">IF($A9&lt;&gt;"",VLOOKUP($A9,事前_t!$C:$O,F$1,FALSE),"")</f>
        <v/>
      </c>
      <c r="G9" s="52" t="str">
        <f t="shared" ca="1" si="1"/>
        <v/>
      </c>
      <c r="H9" s="52" t="str">
        <f t="shared" ca="1" si="1"/>
        <v/>
      </c>
      <c r="I9" s="52" t="str">
        <f t="shared" ca="1" si="1"/>
        <v/>
      </c>
      <c r="J9" s="52" t="str">
        <f ca="1">IF($A9&lt;&gt;"",VLOOKUP($A9,事前_t!$C:$O,J$1,FALSE),"")</f>
        <v/>
      </c>
      <c r="K9" s="52" t="str">
        <f ca="1">IF($A9&lt;&gt;"",VLOOKUP($A9,事前_t!$C:$O,K$1,FALSE),"")</f>
        <v/>
      </c>
      <c r="L9" s="52" t="str">
        <f ca="1">IF($A9&lt;&gt;"",VLOOKUP($A9,事前_t!$C:$O,L$1,FALSE),"")</f>
        <v/>
      </c>
      <c r="M9" s="52" t="str">
        <f t="shared" ca="1" si="2"/>
        <v/>
      </c>
      <c r="N9" s="52" t="str">
        <f t="shared" ca="1" si="2"/>
        <v/>
      </c>
      <c r="O9" s="52" t="str">
        <f t="shared" ca="1" si="3"/>
        <v/>
      </c>
    </row>
    <row r="10" spans="1:15" x14ac:dyDescent="0.15">
      <c r="A10" t="str">
        <f ca="1">IF(事前_t!C10&lt;&gt;"",事前_t!C10,"")</f>
        <v/>
      </c>
      <c r="B10" t="str">
        <f t="shared" ca="1" si="0"/>
        <v/>
      </c>
      <c r="C10" s="52" t="str">
        <f ca="1">IF(事前_t!C10&lt;&gt;"","比較PTFE"&amp;ROW(C10)-3,"")</f>
        <v/>
      </c>
      <c r="D10" s="52" t="str">
        <f ca="1">IF($A10&lt;&gt;"",VLOOKUP($A10,事前_t!$C:$O,D$1,FALSE),"")</f>
        <v/>
      </c>
      <c r="E10" s="52" t="str">
        <f ca="1">IF($A10&lt;&gt;"",VLOOKUP($A10,事前_t!$C:$O,E$1,FALSE),"")</f>
        <v/>
      </c>
      <c r="F10" s="52" t="str">
        <f ca="1">IF($A10&lt;&gt;"",VLOOKUP($A10,事前_t!$C:$O,F$1,FALSE),"")</f>
        <v/>
      </c>
      <c r="G10" s="52" t="str">
        <f t="shared" ca="1" si="1"/>
        <v/>
      </c>
      <c r="H10" s="52" t="str">
        <f t="shared" ca="1" si="1"/>
        <v/>
      </c>
      <c r="I10" s="52" t="str">
        <f t="shared" ca="1" si="1"/>
        <v/>
      </c>
      <c r="J10" s="52" t="str">
        <f ca="1">IF($A10&lt;&gt;"",VLOOKUP($A10,事前_t!$C:$O,J$1,FALSE),"")</f>
        <v/>
      </c>
      <c r="K10" s="52" t="str">
        <f ca="1">IF($A10&lt;&gt;"",VLOOKUP($A10,事前_t!$C:$O,K$1,FALSE),"")</f>
        <v/>
      </c>
      <c r="L10" s="52" t="str">
        <f ca="1">IF($A10&lt;&gt;"",VLOOKUP($A10,事前_t!$C:$O,L$1,FALSE),"")</f>
        <v/>
      </c>
      <c r="M10" s="52" t="str">
        <f t="shared" ca="1" si="2"/>
        <v/>
      </c>
      <c r="N10" s="52" t="str">
        <f t="shared" ca="1" si="2"/>
        <v/>
      </c>
      <c r="O10" s="52" t="str">
        <f t="shared" ca="1" si="3"/>
        <v/>
      </c>
    </row>
    <row r="11" spans="1:15" x14ac:dyDescent="0.15">
      <c r="A11" t="str">
        <f ca="1">IF(事前_t!C11&lt;&gt;"",事前_t!C11,"")</f>
        <v/>
      </c>
      <c r="B11" t="str">
        <f t="shared" ca="1" si="0"/>
        <v/>
      </c>
      <c r="C11" s="52" t="str">
        <f ca="1">IF(事前_t!C11&lt;&gt;"","比較PTFE"&amp;ROW(C11)-3,"")</f>
        <v/>
      </c>
      <c r="D11" s="52" t="str">
        <f ca="1">IF($A11&lt;&gt;"",VLOOKUP($A11,事前_t!$C:$O,D$1,FALSE),"")</f>
        <v/>
      </c>
      <c r="E11" s="52" t="str">
        <f ca="1">IF($A11&lt;&gt;"",VLOOKUP($A11,事前_t!$C:$O,E$1,FALSE),"")</f>
        <v/>
      </c>
      <c r="F11" s="52" t="str">
        <f ca="1">IF($A11&lt;&gt;"",VLOOKUP($A11,事前_t!$C:$O,F$1,FALSE),"")</f>
        <v/>
      </c>
      <c r="G11" s="52" t="str">
        <f t="shared" ca="1" si="1"/>
        <v/>
      </c>
      <c r="H11" s="52" t="str">
        <f t="shared" ca="1" si="1"/>
        <v/>
      </c>
      <c r="I11" s="52" t="str">
        <f t="shared" ca="1" si="1"/>
        <v/>
      </c>
      <c r="J11" s="52" t="str">
        <f ca="1">IF($A11&lt;&gt;"",VLOOKUP($A11,事前_t!$C:$O,J$1,FALSE),"")</f>
        <v/>
      </c>
      <c r="K11" s="52" t="str">
        <f ca="1">IF($A11&lt;&gt;"",VLOOKUP($A11,事前_t!$C:$O,K$1,FALSE),"")</f>
        <v/>
      </c>
      <c r="L11" s="52" t="str">
        <f ca="1">IF($A11&lt;&gt;"",VLOOKUP($A11,事前_t!$C:$O,L$1,FALSE),"")</f>
        <v/>
      </c>
      <c r="M11" s="52" t="str">
        <f t="shared" ca="1" si="2"/>
        <v/>
      </c>
      <c r="N11" s="52" t="str">
        <f t="shared" ca="1" si="2"/>
        <v/>
      </c>
      <c r="O11" s="52" t="str">
        <f t="shared" ca="1" si="3"/>
        <v/>
      </c>
    </row>
    <row r="12" spans="1:15" x14ac:dyDescent="0.15">
      <c r="A12" t="str">
        <f ca="1">IF(事前_t!C12&lt;&gt;"",事前_t!C12,"")</f>
        <v/>
      </c>
      <c r="B12" t="str">
        <f t="shared" ca="1" si="0"/>
        <v/>
      </c>
      <c r="C12" s="52" t="str">
        <f ca="1">IF(事前_t!C12&lt;&gt;"","比較PTFE"&amp;ROW(C12)-3,"")</f>
        <v/>
      </c>
      <c r="D12" s="52" t="str">
        <f ca="1">IF($A12&lt;&gt;"",VLOOKUP($A12,事前_t!$C:$O,D$1,FALSE),"")</f>
        <v/>
      </c>
      <c r="E12" s="52" t="str">
        <f ca="1">IF($A12&lt;&gt;"",VLOOKUP($A12,事前_t!$C:$O,E$1,FALSE),"")</f>
        <v/>
      </c>
      <c r="F12" s="52" t="str">
        <f ca="1">IF($A12&lt;&gt;"",VLOOKUP($A12,事前_t!$C:$O,F$1,FALSE),"")</f>
        <v/>
      </c>
      <c r="G12" s="52" t="str">
        <f t="shared" ca="1" si="1"/>
        <v/>
      </c>
      <c r="H12" s="52" t="str">
        <f t="shared" ca="1" si="1"/>
        <v/>
      </c>
      <c r="I12" s="52" t="str">
        <f t="shared" ca="1" si="1"/>
        <v/>
      </c>
      <c r="J12" s="52" t="str">
        <f ca="1">IF($A12&lt;&gt;"",VLOOKUP($A12,事前_t!$C:$O,J$1,FALSE),"")</f>
        <v/>
      </c>
      <c r="K12" s="52" t="str">
        <f ca="1">IF($A12&lt;&gt;"",VLOOKUP($A12,事前_t!$C:$O,K$1,FALSE),"")</f>
        <v/>
      </c>
      <c r="L12" s="52" t="str">
        <f ca="1">IF($A12&lt;&gt;"",VLOOKUP($A12,事前_t!$C:$O,L$1,FALSE),"")</f>
        <v/>
      </c>
      <c r="M12" s="52" t="str">
        <f t="shared" ca="1" si="2"/>
        <v/>
      </c>
      <c r="N12" s="52" t="str">
        <f t="shared" ca="1" si="2"/>
        <v/>
      </c>
      <c r="O12" s="52" t="str">
        <f t="shared" ca="1" si="3"/>
        <v/>
      </c>
    </row>
    <row r="13" spans="1:15" x14ac:dyDescent="0.15">
      <c r="A13" t="str">
        <f ca="1">IF(事前_t!C13&lt;&gt;"",事前_t!C13,"")</f>
        <v/>
      </c>
      <c r="B13" t="str">
        <f t="shared" ca="1" si="0"/>
        <v/>
      </c>
      <c r="C13" s="52" t="str">
        <f ca="1">IF(事前_t!C13&lt;&gt;"","比較PTFE"&amp;ROW(C13)-3,"")</f>
        <v/>
      </c>
      <c r="D13" s="52" t="str">
        <f ca="1">IF($A13&lt;&gt;"",VLOOKUP($A13,事前_t!$C:$O,D$1,FALSE),"")</f>
        <v/>
      </c>
      <c r="E13" s="52" t="str">
        <f ca="1">IF($A13&lt;&gt;"",VLOOKUP($A13,事前_t!$C:$O,E$1,FALSE),"")</f>
        <v/>
      </c>
      <c r="F13" s="52" t="str">
        <f ca="1">IF($A13&lt;&gt;"",VLOOKUP($A13,事前_t!$C:$O,F$1,FALSE),"")</f>
        <v/>
      </c>
      <c r="G13" s="52" t="str">
        <f t="shared" ca="1" si="1"/>
        <v/>
      </c>
      <c r="H13" s="52" t="str">
        <f t="shared" ca="1" si="1"/>
        <v/>
      </c>
      <c r="I13" s="52" t="str">
        <f t="shared" ca="1" si="1"/>
        <v/>
      </c>
      <c r="J13" s="52" t="str">
        <f ca="1">IF($A13&lt;&gt;"",VLOOKUP($A13,事前_t!$C:$O,J$1,FALSE),"")</f>
        <v/>
      </c>
      <c r="K13" s="52" t="str">
        <f ca="1">IF($A13&lt;&gt;"",VLOOKUP($A13,事前_t!$C:$O,K$1,FALSE),"")</f>
        <v/>
      </c>
      <c r="L13" s="52" t="str">
        <f ca="1">IF($A13&lt;&gt;"",VLOOKUP($A13,事前_t!$C:$O,L$1,FALSE),"")</f>
        <v/>
      </c>
      <c r="M13" s="52" t="str">
        <f t="shared" ca="1" si="2"/>
        <v/>
      </c>
      <c r="N13" s="52" t="str">
        <f t="shared" ca="1" si="2"/>
        <v/>
      </c>
      <c r="O13" s="52" t="str">
        <f t="shared" ca="1" si="3"/>
        <v/>
      </c>
    </row>
    <row r="14" spans="1:15" x14ac:dyDescent="0.15">
      <c r="A14" t="str">
        <f ca="1">IF(事前_t!C14&lt;&gt;"",事前_t!C14,"")</f>
        <v/>
      </c>
      <c r="B14" t="str">
        <f t="shared" ca="1" si="0"/>
        <v/>
      </c>
      <c r="C14" s="52" t="str">
        <f ca="1">IF(事前_t!C14&lt;&gt;"","比較PTFE"&amp;ROW(C14)-3,"")</f>
        <v/>
      </c>
      <c r="D14" s="52" t="str">
        <f ca="1">IF($A14&lt;&gt;"",VLOOKUP($A14,事前_t!$C:$O,D$1,FALSE),"")</f>
        <v/>
      </c>
      <c r="E14" s="52" t="str">
        <f ca="1">IF($A14&lt;&gt;"",VLOOKUP($A14,事前_t!$C:$O,E$1,FALSE),"")</f>
        <v/>
      </c>
      <c r="F14" s="52" t="str">
        <f ca="1">IF($A14&lt;&gt;"",VLOOKUP($A14,事前_t!$C:$O,F$1,FALSE),"")</f>
        <v/>
      </c>
      <c r="G14" s="52" t="str">
        <f t="shared" ca="1" si="1"/>
        <v/>
      </c>
      <c r="H14" s="52" t="str">
        <f t="shared" ca="1" si="1"/>
        <v/>
      </c>
      <c r="I14" s="52" t="str">
        <f t="shared" ca="1" si="1"/>
        <v/>
      </c>
      <c r="J14" s="52" t="str">
        <f ca="1">IF($A14&lt;&gt;"",VLOOKUP($A14,事前_t!$C:$O,J$1,FALSE),"")</f>
        <v/>
      </c>
      <c r="K14" s="52" t="str">
        <f ca="1">IF($A14&lt;&gt;"",VLOOKUP($A14,事前_t!$C:$O,K$1,FALSE),"")</f>
        <v/>
      </c>
      <c r="L14" s="52" t="str">
        <f ca="1">IF($A14&lt;&gt;"",VLOOKUP($A14,事前_t!$C:$O,L$1,FALSE),"")</f>
        <v/>
      </c>
      <c r="M14" s="52" t="str">
        <f t="shared" ca="1" si="2"/>
        <v/>
      </c>
      <c r="N14" s="52" t="str">
        <f t="shared" ca="1" si="2"/>
        <v/>
      </c>
      <c r="O14" s="52" t="str">
        <f t="shared" ca="1" si="3"/>
        <v/>
      </c>
    </row>
    <row r="15" spans="1:15" x14ac:dyDescent="0.15">
      <c r="A15" t="str">
        <f ca="1">IF(事前_t!C15&lt;&gt;"",事前_t!C15,"")</f>
        <v/>
      </c>
      <c r="B15" t="str">
        <f t="shared" ca="1" si="0"/>
        <v/>
      </c>
      <c r="C15" s="52" t="str">
        <f ca="1">IF(事前_t!C15&lt;&gt;"","比較PTFE"&amp;ROW(C15)-3,"")</f>
        <v/>
      </c>
      <c r="D15" s="52" t="str">
        <f ca="1">IF($A15&lt;&gt;"",VLOOKUP($A15,事前_t!$C:$O,D$1,FALSE),"")</f>
        <v/>
      </c>
      <c r="E15" s="52" t="str">
        <f ca="1">IF($A15&lt;&gt;"",VLOOKUP($A15,事前_t!$C:$O,E$1,FALSE),"")</f>
        <v/>
      </c>
      <c r="F15" s="52" t="str">
        <f ca="1">IF($A15&lt;&gt;"",VLOOKUP($A15,事前_t!$C:$O,F$1,FALSE),"")</f>
        <v/>
      </c>
      <c r="G15" s="52" t="str">
        <f t="shared" ca="1" si="1"/>
        <v/>
      </c>
      <c r="H15" s="52" t="str">
        <f t="shared" ca="1" si="1"/>
        <v/>
      </c>
      <c r="I15" s="52" t="str">
        <f t="shared" ca="1" si="1"/>
        <v/>
      </c>
      <c r="J15" s="52" t="str">
        <f ca="1">IF($A15&lt;&gt;"",VLOOKUP($A15,事前_t!$C:$O,J$1,FALSE),"")</f>
        <v/>
      </c>
      <c r="K15" s="52" t="str">
        <f ca="1">IF($A15&lt;&gt;"",VLOOKUP($A15,事前_t!$C:$O,K$1,FALSE),"")</f>
        <v/>
      </c>
      <c r="L15" s="52" t="str">
        <f ca="1">IF($A15&lt;&gt;"",VLOOKUP($A15,事前_t!$C:$O,L$1,FALSE),"")</f>
        <v/>
      </c>
      <c r="M15" s="52" t="str">
        <f t="shared" ca="1" si="2"/>
        <v/>
      </c>
      <c r="N15" s="52" t="str">
        <f t="shared" ca="1" si="2"/>
        <v/>
      </c>
      <c r="O15" s="52" t="str">
        <f t="shared" ca="1" si="3"/>
        <v/>
      </c>
    </row>
    <row r="16" spans="1:15" x14ac:dyDescent="0.15">
      <c r="A16" t="str">
        <f ca="1">IF(事前_t!C16&lt;&gt;"",事前_t!C16,"")</f>
        <v/>
      </c>
      <c r="B16" t="str">
        <f t="shared" ca="1" si="0"/>
        <v/>
      </c>
      <c r="C16" s="52" t="str">
        <f ca="1">IF(事前_t!C16&lt;&gt;"","比較PTFE"&amp;ROW(C16)-3,"")</f>
        <v/>
      </c>
      <c r="D16" s="52" t="str">
        <f ca="1">IF($A16&lt;&gt;"",VLOOKUP($A16,事前_t!$C:$O,D$1,FALSE),"")</f>
        <v/>
      </c>
      <c r="E16" s="52" t="str">
        <f ca="1">IF($A16&lt;&gt;"",VLOOKUP($A16,事前_t!$C:$O,E$1,FALSE),"")</f>
        <v/>
      </c>
      <c r="F16" s="52" t="str">
        <f ca="1">IF($A16&lt;&gt;"",VLOOKUP($A16,事前_t!$C:$O,F$1,FALSE),"")</f>
        <v/>
      </c>
      <c r="G16" s="52" t="str">
        <f t="shared" ca="1" si="1"/>
        <v/>
      </c>
      <c r="H16" s="52" t="str">
        <f t="shared" ca="1" si="1"/>
        <v/>
      </c>
      <c r="I16" s="52" t="str">
        <f t="shared" ca="1" si="1"/>
        <v/>
      </c>
      <c r="J16" s="52" t="str">
        <f ca="1">IF($A16&lt;&gt;"",VLOOKUP($A16,事前_t!$C:$O,J$1,FALSE),"")</f>
        <v/>
      </c>
      <c r="K16" s="52" t="str">
        <f ca="1">IF($A16&lt;&gt;"",VLOOKUP($A16,事前_t!$C:$O,K$1,FALSE),"")</f>
        <v/>
      </c>
      <c r="L16" s="52" t="str">
        <f ca="1">IF($A16&lt;&gt;"",VLOOKUP($A16,事前_t!$C:$O,L$1,FALSE),"")</f>
        <v/>
      </c>
      <c r="M16" s="52" t="str">
        <f t="shared" ca="1" si="2"/>
        <v/>
      </c>
      <c r="N16" s="52" t="str">
        <f t="shared" ca="1" si="2"/>
        <v/>
      </c>
      <c r="O16" s="52" t="str">
        <f t="shared" ca="1" si="3"/>
        <v/>
      </c>
    </row>
    <row r="17" spans="1:15" x14ac:dyDescent="0.15">
      <c r="A17" t="str">
        <f ca="1">IF(事前_t!C17&lt;&gt;"",事前_t!C17,"")</f>
        <v/>
      </c>
      <c r="B17" t="str">
        <f t="shared" ca="1" si="0"/>
        <v/>
      </c>
      <c r="C17" s="52" t="str">
        <f ca="1">IF(事前_t!C17&lt;&gt;"","比較PTFE"&amp;ROW(C17)-3,"")</f>
        <v/>
      </c>
      <c r="D17" s="52" t="str">
        <f ca="1">IF($A17&lt;&gt;"",VLOOKUP($A17,事前_t!$C:$O,D$1,FALSE),"")</f>
        <v/>
      </c>
      <c r="E17" s="52" t="str">
        <f ca="1">IF($A17&lt;&gt;"",VLOOKUP($A17,事前_t!$C:$O,E$1,FALSE),"")</f>
        <v/>
      </c>
      <c r="F17" s="52" t="str">
        <f ca="1">IF($A17&lt;&gt;"",VLOOKUP($A17,事前_t!$C:$O,F$1,FALSE),"")</f>
        <v/>
      </c>
      <c r="G17" s="52" t="str">
        <f t="shared" ca="1" si="1"/>
        <v/>
      </c>
      <c r="H17" s="52" t="str">
        <f t="shared" ca="1" si="1"/>
        <v/>
      </c>
      <c r="I17" s="52" t="str">
        <f t="shared" ca="1" si="1"/>
        <v/>
      </c>
      <c r="J17" s="52" t="str">
        <f ca="1">IF($A17&lt;&gt;"",VLOOKUP($A17,事前_t!$C:$O,J$1,FALSE),"")</f>
        <v/>
      </c>
      <c r="K17" s="52" t="str">
        <f ca="1">IF($A17&lt;&gt;"",VLOOKUP($A17,事前_t!$C:$O,K$1,FALSE),"")</f>
        <v/>
      </c>
      <c r="L17" s="52" t="str">
        <f ca="1">IF($A17&lt;&gt;"",VLOOKUP($A17,事前_t!$C:$O,L$1,FALSE),"")</f>
        <v/>
      </c>
      <c r="M17" s="52" t="str">
        <f t="shared" ca="1" si="2"/>
        <v/>
      </c>
      <c r="N17" s="52" t="str">
        <f t="shared" ca="1" si="2"/>
        <v/>
      </c>
      <c r="O17" s="52" t="str">
        <f t="shared" ca="1" si="3"/>
        <v/>
      </c>
    </row>
    <row r="18" spans="1:15" x14ac:dyDescent="0.15">
      <c r="A18" t="str">
        <f ca="1">IF(事前_t!C18&lt;&gt;"",事前_t!C18,"")</f>
        <v/>
      </c>
      <c r="B18" t="str">
        <f t="shared" ca="1" si="0"/>
        <v/>
      </c>
      <c r="C18" s="52" t="str">
        <f ca="1">IF(事前_t!C18&lt;&gt;"","比較PTFE"&amp;ROW(C18)-3,"")</f>
        <v/>
      </c>
      <c r="D18" s="52" t="str">
        <f ca="1">IF($A18&lt;&gt;"",VLOOKUP($A18,事前_t!$C:$O,D$1,FALSE),"")</f>
        <v/>
      </c>
      <c r="E18" s="52" t="str">
        <f ca="1">IF($A18&lt;&gt;"",VLOOKUP($A18,事前_t!$C:$O,E$1,FALSE),"")</f>
        <v/>
      </c>
      <c r="F18" s="52" t="str">
        <f ca="1">IF($A18&lt;&gt;"",VLOOKUP($A18,事前_t!$C:$O,F$1,FALSE),"")</f>
        <v/>
      </c>
      <c r="G18" s="52" t="str">
        <f t="shared" ca="1" si="1"/>
        <v/>
      </c>
      <c r="H18" s="52" t="str">
        <f t="shared" ca="1" si="1"/>
        <v/>
      </c>
      <c r="I18" s="52" t="str">
        <f t="shared" ca="1" si="1"/>
        <v/>
      </c>
      <c r="J18" s="52" t="str">
        <f ca="1">IF($A18&lt;&gt;"",VLOOKUP($A18,事前_t!$C:$O,J$1,FALSE),"")</f>
        <v/>
      </c>
      <c r="K18" s="52" t="str">
        <f ca="1">IF($A18&lt;&gt;"",VLOOKUP($A18,事前_t!$C:$O,K$1,FALSE),"")</f>
        <v/>
      </c>
      <c r="L18" s="52" t="str">
        <f ca="1">IF($A18&lt;&gt;"",VLOOKUP($A18,事前_t!$C:$O,L$1,FALSE),"")</f>
        <v/>
      </c>
      <c r="M18" s="52" t="str">
        <f t="shared" ca="1" si="2"/>
        <v/>
      </c>
      <c r="N18" s="52" t="str">
        <f t="shared" ca="1" si="2"/>
        <v/>
      </c>
      <c r="O18" s="52" t="str">
        <f t="shared" ca="1" si="3"/>
        <v/>
      </c>
    </row>
    <row r="19" spans="1:15" x14ac:dyDescent="0.15">
      <c r="A19" t="str">
        <f ca="1">IF(事前_t!C19&lt;&gt;"",事前_t!C19,"")</f>
        <v/>
      </c>
      <c r="B19" t="str">
        <f t="shared" ca="1" si="0"/>
        <v/>
      </c>
      <c r="C19" s="52" t="str">
        <f ca="1">IF(事前_t!C19&lt;&gt;"","比較PTFE"&amp;ROW(C19)-3,"")</f>
        <v/>
      </c>
      <c r="D19" s="52" t="str">
        <f ca="1">IF($A19&lt;&gt;"",VLOOKUP($A19,事前_t!$C:$O,D$1,FALSE),"")</f>
        <v/>
      </c>
      <c r="E19" s="52" t="str">
        <f ca="1">IF($A19&lt;&gt;"",VLOOKUP($A19,事前_t!$C:$O,E$1,FALSE),"")</f>
        <v/>
      </c>
      <c r="F19" s="52" t="str">
        <f ca="1">IF($A19&lt;&gt;"",VLOOKUP($A19,事前_t!$C:$O,F$1,FALSE),"")</f>
        <v/>
      </c>
      <c r="G19" s="52" t="str">
        <f t="shared" ca="1" si="1"/>
        <v/>
      </c>
      <c r="H19" s="52" t="str">
        <f t="shared" ca="1" si="1"/>
        <v/>
      </c>
      <c r="I19" s="52" t="str">
        <f t="shared" ca="1" si="1"/>
        <v/>
      </c>
      <c r="J19" s="52" t="str">
        <f ca="1">IF($A19&lt;&gt;"",VLOOKUP($A19,事前_t!$C:$O,J$1,FALSE),"")</f>
        <v/>
      </c>
      <c r="K19" s="52" t="str">
        <f ca="1">IF($A19&lt;&gt;"",VLOOKUP($A19,事前_t!$C:$O,K$1,FALSE),"")</f>
        <v/>
      </c>
      <c r="L19" s="52" t="str">
        <f ca="1">IF($A19&lt;&gt;"",VLOOKUP($A19,事前_t!$C:$O,L$1,FALSE),"")</f>
        <v/>
      </c>
      <c r="M19" s="52" t="str">
        <f t="shared" ca="1" si="2"/>
        <v/>
      </c>
      <c r="N19" s="52" t="str">
        <f t="shared" ca="1" si="2"/>
        <v/>
      </c>
      <c r="O19" s="52" t="str">
        <f t="shared" ca="1" si="3"/>
        <v/>
      </c>
    </row>
    <row r="20" spans="1:15" x14ac:dyDescent="0.15">
      <c r="A20" t="str">
        <f ca="1">IF(事前_t!C20&lt;&gt;"",事前_t!C20,"")</f>
        <v/>
      </c>
      <c r="B20" t="str">
        <f t="shared" ca="1" si="0"/>
        <v/>
      </c>
      <c r="C20" s="52" t="str">
        <f ca="1">IF(事前_t!C20&lt;&gt;"","比較PTFE"&amp;ROW(C20)-3,"")</f>
        <v/>
      </c>
      <c r="D20" s="52" t="str">
        <f ca="1">IF($A20&lt;&gt;"",VLOOKUP($A20,事前_t!$C:$O,D$1,FALSE),"")</f>
        <v/>
      </c>
      <c r="E20" s="52" t="str">
        <f ca="1">IF($A20&lt;&gt;"",VLOOKUP($A20,事前_t!$C:$O,E$1,FALSE),"")</f>
        <v/>
      </c>
      <c r="F20" s="52" t="str">
        <f ca="1">IF($A20&lt;&gt;"",VLOOKUP($A20,事前_t!$C:$O,F$1,FALSE),"")</f>
        <v/>
      </c>
      <c r="G20" s="52" t="str">
        <f t="shared" ca="1" si="1"/>
        <v/>
      </c>
      <c r="H20" s="52" t="str">
        <f t="shared" ca="1" si="1"/>
        <v/>
      </c>
      <c r="I20" s="52" t="str">
        <f t="shared" ca="1" si="1"/>
        <v/>
      </c>
      <c r="J20" s="52" t="str">
        <f ca="1">IF($A20&lt;&gt;"",VLOOKUP($A20,事前_t!$C:$O,J$1,FALSE),"")</f>
        <v/>
      </c>
      <c r="K20" s="52" t="str">
        <f ca="1">IF($A20&lt;&gt;"",VLOOKUP($A20,事前_t!$C:$O,K$1,FALSE),"")</f>
        <v/>
      </c>
      <c r="L20" s="52" t="str">
        <f ca="1">IF($A20&lt;&gt;"",VLOOKUP($A20,事前_t!$C:$O,L$1,FALSE),"")</f>
        <v/>
      </c>
      <c r="M20" s="52" t="str">
        <f t="shared" ca="1" si="2"/>
        <v/>
      </c>
      <c r="N20" s="52" t="str">
        <f t="shared" ca="1" si="2"/>
        <v/>
      </c>
      <c r="O20" s="52" t="str">
        <f t="shared" ca="1" si="3"/>
        <v/>
      </c>
    </row>
    <row r="21" spans="1:15" x14ac:dyDescent="0.15">
      <c r="A21" t="str">
        <f ca="1">IF(事前_t!C21&lt;&gt;"",事前_t!C21,"")</f>
        <v/>
      </c>
      <c r="B21" t="str">
        <f t="shared" ca="1" si="0"/>
        <v/>
      </c>
      <c r="C21" s="52" t="str">
        <f ca="1">IF(事前_t!C21&lt;&gt;"","比較PTFE"&amp;ROW(C21)-3,"")</f>
        <v/>
      </c>
      <c r="D21" s="52" t="str">
        <f ca="1">IF($A21&lt;&gt;"",VLOOKUP($A21,事前_t!$C:$O,D$1,FALSE),"")</f>
        <v/>
      </c>
      <c r="E21" s="52" t="str">
        <f ca="1">IF($A21&lt;&gt;"",VLOOKUP($A21,事前_t!$C:$O,E$1,FALSE),"")</f>
        <v/>
      </c>
      <c r="F21" s="52" t="str">
        <f ca="1">IF($A21&lt;&gt;"",VLOOKUP($A21,事前_t!$C:$O,F$1,FALSE),"")</f>
        <v/>
      </c>
      <c r="G21" s="52" t="str">
        <f t="shared" ca="1" si="1"/>
        <v/>
      </c>
      <c r="H21" s="52" t="str">
        <f t="shared" ca="1" si="1"/>
        <v/>
      </c>
      <c r="I21" s="52" t="str">
        <f t="shared" ca="1" si="1"/>
        <v/>
      </c>
      <c r="J21" s="52" t="str">
        <f ca="1">IF($A21&lt;&gt;"",VLOOKUP($A21,事前_t!$C:$O,J$1,FALSE),"")</f>
        <v/>
      </c>
      <c r="K21" s="52" t="str">
        <f ca="1">IF($A21&lt;&gt;"",VLOOKUP($A21,事前_t!$C:$O,K$1,FALSE),"")</f>
        <v/>
      </c>
      <c r="L21" s="52" t="str">
        <f ca="1">IF($A21&lt;&gt;"",VLOOKUP($A21,事前_t!$C:$O,L$1,FALSE),"")</f>
        <v/>
      </c>
      <c r="M21" s="52" t="str">
        <f t="shared" ca="1" si="2"/>
        <v/>
      </c>
      <c r="N21" s="52" t="str">
        <f t="shared" ca="1" si="2"/>
        <v/>
      </c>
      <c r="O21" s="52" t="str">
        <f t="shared" ca="1" si="3"/>
        <v/>
      </c>
    </row>
    <row r="22" spans="1:15" x14ac:dyDescent="0.15">
      <c r="A22" t="str">
        <f ca="1">IF(事前_t!C22&lt;&gt;"",事前_t!C22,"")</f>
        <v/>
      </c>
      <c r="B22" t="str">
        <f t="shared" ca="1" si="0"/>
        <v/>
      </c>
      <c r="C22" s="52" t="str">
        <f ca="1">IF(事前_t!C22&lt;&gt;"","比較PTFE"&amp;ROW(C22)-3,"")</f>
        <v/>
      </c>
      <c r="D22" s="52" t="str">
        <f ca="1">IF($A22&lt;&gt;"",VLOOKUP($A22,事前_t!$C:$O,D$1,FALSE),"")</f>
        <v/>
      </c>
      <c r="E22" s="52" t="str">
        <f ca="1">IF($A22&lt;&gt;"",VLOOKUP($A22,事前_t!$C:$O,E$1,FALSE),"")</f>
        <v/>
      </c>
      <c r="F22" s="52" t="str">
        <f ca="1">IF($A22&lt;&gt;"",VLOOKUP($A22,事前_t!$C:$O,F$1,FALSE),"")</f>
        <v/>
      </c>
      <c r="G22" s="52" t="str">
        <f t="shared" ca="1" si="1"/>
        <v/>
      </c>
      <c r="H22" s="52" t="str">
        <f t="shared" ca="1" si="1"/>
        <v/>
      </c>
      <c r="I22" s="52" t="str">
        <f t="shared" ca="1" si="1"/>
        <v/>
      </c>
      <c r="J22" s="52" t="str">
        <f ca="1">IF($A22&lt;&gt;"",VLOOKUP($A22,事前_t!$C:$O,J$1,FALSE),"")</f>
        <v/>
      </c>
      <c r="K22" s="52" t="str">
        <f ca="1">IF($A22&lt;&gt;"",VLOOKUP($A22,事前_t!$C:$O,K$1,FALSE),"")</f>
        <v/>
      </c>
      <c r="L22" s="52" t="str">
        <f ca="1">IF($A22&lt;&gt;"",VLOOKUP($A22,事前_t!$C:$O,L$1,FALSE),"")</f>
        <v/>
      </c>
      <c r="M22" s="52" t="str">
        <f t="shared" ca="1" si="2"/>
        <v/>
      </c>
      <c r="N22" s="52" t="str">
        <f t="shared" ca="1" si="2"/>
        <v/>
      </c>
      <c r="O22" s="52" t="str">
        <f t="shared" ca="1" si="3"/>
        <v/>
      </c>
    </row>
    <row r="23" spans="1:15" x14ac:dyDescent="0.15">
      <c r="A23" t="str">
        <f ca="1">IF(事前_t!C23&lt;&gt;"",事前_t!C23,"")</f>
        <v/>
      </c>
      <c r="B23" t="str">
        <f t="shared" ca="1" si="0"/>
        <v/>
      </c>
      <c r="C23" s="52" t="str">
        <f ca="1">IF(事前_t!C23&lt;&gt;"","比較PTFE"&amp;ROW(C23)-3,"")</f>
        <v/>
      </c>
      <c r="D23" s="52" t="str">
        <f ca="1">IF($A23&lt;&gt;"",VLOOKUP($A23,事前_t!$C:$O,D$1,FALSE),"")</f>
        <v/>
      </c>
      <c r="E23" s="52" t="str">
        <f ca="1">IF($A23&lt;&gt;"",VLOOKUP($A23,事前_t!$C:$O,E$1,FALSE),"")</f>
        <v/>
      </c>
      <c r="F23" s="52" t="str">
        <f ca="1">IF($A23&lt;&gt;"",VLOOKUP($A23,事前_t!$C:$O,F$1,FALSE),"")</f>
        <v/>
      </c>
      <c r="G23" s="52" t="str">
        <f t="shared" ca="1" si="1"/>
        <v/>
      </c>
      <c r="H23" s="52" t="str">
        <f t="shared" ca="1" si="1"/>
        <v/>
      </c>
      <c r="I23" s="52" t="str">
        <f t="shared" ca="1" si="1"/>
        <v/>
      </c>
      <c r="J23" s="52" t="str">
        <f ca="1">IF($A23&lt;&gt;"",VLOOKUP($A23,事前_t!$C:$O,J$1,FALSE),"")</f>
        <v/>
      </c>
      <c r="K23" s="52" t="str">
        <f ca="1">IF($A23&lt;&gt;"",VLOOKUP($A23,事前_t!$C:$O,K$1,FALSE),"")</f>
        <v/>
      </c>
      <c r="L23" s="52" t="str">
        <f ca="1">IF($A23&lt;&gt;"",VLOOKUP($A23,事前_t!$C:$O,L$1,FALSE),"")</f>
        <v/>
      </c>
      <c r="M23" s="52" t="str">
        <f t="shared" ca="1" si="2"/>
        <v/>
      </c>
      <c r="N23" s="52" t="str">
        <f t="shared" ca="1" si="2"/>
        <v/>
      </c>
      <c r="O23" s="52" t="str">
        <f t="shared" ca="1" si="3"/>
        <v/>
      </c>
    </row>
    <row r="24" spans="1:15" x14ac:dyDescent="0.15">
      <c r="A24" t="str">
        <f ca="1">IF(事前_t!C24&lt;&gt;"",事前_t!C24,"")</f>
        <v/>
      </c>
      <c r="B24" t="str">
        <f t="shared" ca="1" si="0"/>
        <v/>
      </c>
      <c r="C24" s="52" t="str">
        <f ca="1">IF(事前_t!C24&lt;&gt;"","比較PTFE"&amp;ROW(C24)-3,"")</f>
        <v/>
      </c>
      <c r="D24" s="52" t="str">
        <f ca="1">IF($A24&lt;&gt;"",VLOOKUP($A24,事前_t!$C:$O,D$1,FALSE),"")</f>
        <v/>
      </c>
      <c r="E24" s="52" t="str">
        <f ca="1">IF($A24&lt;&gt;"",VLOOKUP($A24,事前_t!$C:$O,E$1,FALSE),"")</f>
        <v/>
      </c>
      <c r="F24" s="52" t="str">
        <f ca="1">IF($A24&lt;&gt;"",VLOOKUP($A24,事前_t!$C:$O,F$1,FALSE),"")</f>
        <v/>
      </c>
      <c r="G24" s="52" t="str">
        <f t="shared" ca="1" si="1"/>
        <v/>
      </c>
      <c r="H24" s="52" t="str">
        <f t="shared" ca="1" si="1"/>
        <v/>
      </c>
      <c r="I24" s="52" t="str">
        <f t="shared" ca="1" si="1"/>
        <v/>
      </c>
      <c r="J24" s="52" t="str">
        <f ca="1">IF($A24&lt;&gt;"",VLOOKUP($A24,事前_t!$C:$O,J$1,FALSE),"")</f>
        <v/>
      </c>
      <c r="K24" s="52" t="str">
        <f ca="1">IF($A24&lt;&gt;"",VLOOKUP($A24,事前_t!$C:$O,K$1,FALSE),"")</f>
        <v/>
      </c>
      <c r="L24" s="52" t="str">
        <f ca="1">IF($A24&lt;&gt;"",VLOOKUP($A24,事前_t!$C:$O,L$1,FALSE),"")</f>
        <v/>
      </c>
      <c r="M24" s="52" t="str">
        <f t="shared" ca="1" si="2"/>
        <v/>
      </c>
      <c r="N24" s="52" t="str">
        <f t="shared" ca="1" si="2"/>
        <v/>
      </c>
      <c r="O24" s="52" t="str">
        <f t="shared" ca="1" si="3"/>
        <v/>
      </c>
    </row>
    <row r="25" spans="1:15" x14ac:dyDescent="0.15">
      <c r="A25" t="str">
        <f ca="1">IF(事前_t!C25&lt;&gt;"",事前_t!C25,"")</f>
        <v/>
      </c>
      <c r="B25" t="str">
        <f t="shared" ca="1" si="0"/>
        <v/>
      </c>
      <c r="C25" s="52" t="str">
        <f ca="1">IF(事前_t!C25&lt;&gt;"","比較PTFE"&amp;ROW(C25)-3,"")</f>
        <v/>
      </c>
      <c r="D25" s="52" t="str">
        <f ca="1">IF($A25&lt;&gt;"",VLOOKUP($A25,事前_t!$C:$O,D$1,FALSE),"")</f>
        <v/>
      </c>
      <c r="E25" s="52" t="str">
        <f ca="1">IF($A25&lt;&gt;"",VLOOKUP($A25,事前_t!$C:$O,E$1,FALSE),"")</f>
        <v/>
      </c>
      <c r="F25" s="52" t="str">
        <f ca="1">IF($A25&lt;&gt;"",VLOOKUP($A25,事前_t!$C:$O,F$1,FALSE),"")</f>
        <v/>
      </c>
      <c r="G25" s="52" t="str">
        <f t="shared" ca="1" si="1"/>
        <v/>
      </c>
      <c r="H25" s="52" t="str">
        <f t="shared" ca="1" si="1"/>
        <v/>
      </c>
      <c r="I25" s="52" t="str">
        <f t="shared" ca="1" si="1"/>
        <v/>
      </c>
      <c r="J25" s="52" t="str">
        <f ca="1">IF($A25&lt;&gt;"",VLOOKUP($A25,事前_t!$C:$O,J$1,FALSE),"")</f>
        <v/>
      </c>
      <c r="K25" s="52" t="str">
        <f ca="1">IF($A25&lt;&gt;"",VLOOKUP($A25,事前_t!$C:$O,K$1,FALSE),"")</f>
        <v/>
      </c>
      <c r="L25" s="52" t="str">
        <f ca="1">IF($A25&lt;&gt;"",VLOOKUP($A25,事前_t!$C:$O,L$1,FALSE),"")</f>
        <v/>
      </c>
      <c r="M25" s="52" t="str">
        <f t="shared" ca="1" si="2"/>
        <v/>
      </c>
      <c r="N25" s="52" t="str">
        <f t="shared" ca="1" si="2"/>
        <v/>
      </c>
      <c r="O25" s="52" t="str">
        <f t="shared" ca="1" si="3"/>
        <v/>
      </c>
    </row>
    <row r="26" spans="1:15" x14ac:dyDescent="0.15">
      <c r="A26" t="str">
        <f ca="1">IF(事前_t!C26&lt;&gt;"",事前_t!C26,"")</f>
        <v/>
      </c>
      <c r="B26" t="str">
        <f t="shared" ca="1" si="0"/>
        <v/>
      </c>
      <c r="C26" s="52" t="str">
        <f ca="1">IF(事前_t!C26&lt;&gt;"","比較PTFE"&amp;ROW(C26)-3,"")</f>
        <v/>
      </c>
      <c r="D26" s="52" t="str">
        <f ca="1">IF($A26&lt;&gt;"",VLOOKUP($A26,事前_t!$C:$O,D$1,FALSE),"")</f>
        <v/>
      </c>
      <c r="E26" s="52" t="str">
        <f ca="1">IF($A26&lt;&gt;"",VLOOKUP($A26,事前_t!$C:$O,E$1,FALSE),"")</f>
        <v/>
      </c>
      <c r="F26" s="52" t="str">
        <f ca="1">IF($A26&lt;&gt;"",VLOOKUP($A26,事前_t!$C:$O,F$1,FALSE),"")</f>
        <v/>
      </c>
      <c r="G26" s="52" t="str">
        <f t="shared" ca="1" si="1"/>
        <v/>
      </c>
      <c r="H26" s="52" t="str">
        <f t="shared" ca="1" si="1"/>
        <v/>
      </c>
      <c r="I26" s="52" t="str">
        <f t="shared" ca="1" si="1"/>
        <v/>
      </c>
      <c r="J26" s="52" t="str">
        <f ca="1">IF($A26&lt;&gt;"",VLOOKUP($A26,事前_t!$C:$O,J$1,FALSE),"")</f>
        <v/>
      </c>
      <c r="K26" s="52" t="str">
        <f ca="1">IF($A26&lt;&gt;"",VLOOKUP($A26,事前_t!$C:$O,K$1,FALSE),"")</f>
        <v/>
      </c>
      <c r="L26" s="52" t="str">
        <f ca="1">IF($A26&lt;&gt;"",VLOOKUP($A26,事前_t!$C:$O,L$1,FALSE),"")</f>
        <v/>
      </c>
      <c r="M26" s="52" t="str">
        <f t="shared" ca="1" si="2"/>
        <v/>
      </c>
      <c r="N26" s="52" t="str">
        <f t="shared" ca="1" si="2"/>
        <v/>
      </c>
      <c r="O26" s="52" t="str">
        <f t="shared" ca="1" si="3"/>
        <v/>
      </c>
    </row>
    <row r="27" spans="1:15" x14ac:dyDescent="0.15">
      <c r="A27" t="str">
        <f ca="1">IF(事前_t!C27&lt;&gt;"",事前_t!C27,"")</f>
        <v/>
      </c>
      <c r="B27" t="str">
        <f t="shared" ca="1" si="0"/>
        <v/>
      </c>
      <c r="C27" s="52" t="str">
        <f ca="1">IF(事前_t!C27&lt;&gt;"","比較PTFE"&amp;ROW(C27)-3,"")</f>
        <v/>
      </c>
      <c r="D27" s="52" t="str">
        <f ca="1">IF($A27&lt;&gt;"",VLOOKUP($A27,事前_t!$C:$O,D$1,FALSE),"")</f>
        <v/>
      </c>
      <c r="E27" s="52" t="str">
        <f ca="1">IF($A27&lt;&gt;"",VLOOKUP($A27,事前_t!$C:$O,E$1,FALSE),"")</f>
        <v/>
      </c>
      <c r="F27" s="52" t="str">
        <f ca="1">IF($A27&lt;&gt;"",VLOOKUP($A27,事前_t!$C:$O,F$1,FALSE),"")</f>
        <v/>
      </c>
      <c r="G27" s="52" t="str">
        <f t="shared" ca="1" si="1"/>
        <v/>
      </c>
      <c r="H27" s="52" t="str">
        <f t="shared" ca="1" si="1"/>
        <v/>
      </c>
      <c r="I27" s="52" t="str">
        <f t="shared" ca="1" si="1"/>
        <v/>
      </c>
      <c r="J27" s="52" t="str">
        <f ca="1">IF($A27&lt;&gt;"",VLOOKUP($A27,事前_t!$C:$O,J$1,FALSE),"")</f>
        <v/>
      </c>
      <c r="K27" s="52" t="str">
        <f ca="1">IF($A27&lt;&gt;"",VLOOKUP($A27,事前_t!$C:$O,K$1,FALSE),"")</f>
        <v/>
      </c>
      <c r="L27" s="52" t="str">
        <f ca="1">IF($A27&lt;&gt;"",VLOOKUP($A27,事前_t!$C:$O,L$1,FALSE),"")</f>
        <v/>
      </c>
      <c r="M27" s="52" t="str">
        <f t="shared" ca="1" si="2"/>
        <v/>
      </c>
      <c r="N27" s="52" t="str">
        <f t="shared" ca="1" si="2"/>
        <v/>
      </c>
      <c r="O27" s="52" t="str">
        <f t="shared" ca="1" si="3"/>
        <v/>
      </c>
    </row>
    <row r="28" spans="1:15" x14ac:dyDescent="0.15">
      <c r="A28" t="str">
        <f ca="1">IF(事前_t!C28&lt;&gt;"",事前_t!C28,"")</f>
        <v/>
      </c>
      <c r="B28" t="str">
        <f t="shared" ca="1" si="0"/>
        <v/>
      </c>
      <c r="C28" s="52" t="str">
        <f ca="1">IF(事前_t!C28&lt;&gt;"","比較PTFE"&amp;ROW(C28)-3,"")</f>
        <v/>
      </c>
      <c r="D28" s="52" t="str">
        <f ca="1">IF($A28&lt;&gt;"",VLOOKUP($A28,事前_t!$C:$O,D$1,FALSE),"")</f>
        <v/>
      </c>
      <c r="E28" s="52" t="str">
        <f ca="1">IF($A28&lt;&gt;"",VLOOKUP($A28,事前_t!$C:$O,E$1,FALSE),"")</f>
        <v/>
      </c>
      <c r="F28" s="52" t="str">
        <f ca="1">IF($A28&lt;&gt;"",VLOOKUP($A28,事前_t!$C:$O,F$1,FALSE),"")</f>
        <v/>
      </c>
      <c r="G28" s="52" t="str">
        <f t="shared" ca="1" si="1"/>
        <v/>
      </c>
      <c r="H28" s="52" t="str">
        <f t="shared" ca="1" si="1"/>
        <v/>
      </c>
      <c r="I28" s="52" t="str">
        <f t="shared" ca="1" si="1"/>
        <v/>
      </c>
      <c r="J28" s="52" t="str">
        <f ca="1">IF($A28&lt;&gt;"",VLOOKUP($A28,事前_t!$C:$O,J$1,FALSE),"")</f>
        <v/>
      </c>
      <c r="K28" s="52" t="str">
        <f ca="1">IF($A28&lt;&gt;"",VLOOKUP($A28,事前_t!$C:$O,K$1,FALSE),"")</f>
        <v/>
      </c>
      <c r="L28" s="52" t="str">
        <f ca="1">IF($A28&lt;&gt;"",VLOOKUP($A28,事前_t!$C:$O,L$1,FALSE),"")</f>
        <v/>
      </c>
      <c r="M28" s="52" t="str">
        <f t="shared" ca="1" si="2"/>
        <v/>
      </c>
      <c r="N28" s="52" t="str">
        <f t="shared" ca="1" si="2"/>
        <v/>
      </c>
      <c r="O28" s="52" t="str">
        <f t="shared" ca="1" si="3"/>
        <v/>
      </c>
    </row>
    <row r="29" spans="1:15" x14ac:dyDescent="0.15">
      <c r="A29" t="str">
        <f ca="1">IF(事前_t!C29&lt;&gt;"",事前_t!C29,"")</f>
        <v/>
      </c>
      <c r="B29" t="str">
        <f t="shared" ca="1" si="0"/>
        <v/>
      </c>
      <c r="C29" s="52" t="str">
        <f ca="1">IF(事前_t!C29&lt;&gt;"","比較PTFE"&amp;ROW(C29)-3,"")</f>
        <v/>
      </c>
      <c r="D29" s="52" t="str">
        <f ca="1">IF($A29&lt;&gt;"",VLOOKUP($A29,事前_t!$C:$O,D$1,FALSE),"")</f>
        <v/>
      </c>
      <c r="E29" s="52" t="str">
        <f ca="1">IF($A29&lt;&gt;"",VLOOKUP($A29,事前_t!$C:$O,E$1,FALSE),"")</f>
        <v/>
      </c>
      <c r="F29" s="52" t="str">
        <f ca="1">IF($A29&lt;&gt;"",VLOOKUP($A29,事前_t!$C:$O,F$1,FALSE),"")</f>
        <v/>
      </c>
      <c r="G29" s="52" t="str">
        <f t="shared" ca="1" si="1"/>
        <v/>
      </c>
      <c r="H29" s="52" t="str">
        <f t="shared" ca="1" si="1"/>
        <v/>
      </c>
      <c r="I29" s="52" t="str">
        <f t="shared" ca="1" si="1"/>
        <v/>
      </c>
      <c r="J29" s="52" t="str">
        <f ca="1">IF($A29&lt;&gt;"",VLOOKUP($A29,事前_t!$C:$O,J$1,FALSE),"")</f>
        <v/>
      </c>
      <c r="K29" s="52" t="str">
        <f ca="1">IF($A29&lt;&gt;"",VLOOKUP($A29,事前_t!$C:$O,K$1,FALSE),"")</f>
        <v/>
      </c>
      <c r="L29" s="52" t="str">
        <f ca="1">IF($A29&lt;&gt;"",VLOOKUP($A29,事前_t!$C:$O,L$1,FALSE),"")</f>
        <v/>
      </c>
      <c r="M29" s="52" t="str">
        <f t="shared" ca="1" si="2"/>
        <v/>
      </c>
      <c r="N29" s="52" t="str">
        <f t="shared" ca="1" si="2"/>
        <v/>
      </c>
      <c r="O29" s="52" t="str">
        <f t="shared" ca="1" si="3"/>
        <v/>
      </c>
    </row>
    <row r="30" spans="1:15" x14ac:dyDescent="0.15">
      <c r="A30" t="str">
        <f ca="1">IF(事前_t!C30&lt;&gt;"",事前_t!C30,"")</f>
        <v/>
      </c>
      <c r="B30" t="str">
        <f t="shared" ca="1" si="0"/>
        <v/>
      </c>
      <c r="C30" s="52" t="str">
        <f ca="1">IF(事前_t!C30&lt;&gt;"","比較PTFE"&amp;ROW(C30)-3,"")</f>
        <v/>
      </c>
      <c r="D30" s="52" t="str">
        <f ca="1">IF($A30&lt;&gt;"",VLOOKUP($A30,事前_t!$C:$O,D$1,FALSE),"")</f>
        <v/>
      </c>
      <c r="E30" s="52" t="str">
        <f ca="1">IF($A30&lt;&gt;"",VLOOKUP($A30,事前_t!$C:$O,E$1,FALSE),"")</f>
        <v/>
      </c>
      <c r="F30" s="52" t="str">
        <f ca="1">IF($A30&lt;&gt;"",VLOOKUP($A30,事前_t!$C:$O,F$1,FALSE),"")</f>
        <v/>
      </c>
      <c r="G30" s="52" t="str">
        <f t="shared" ca="1" si="1"/>
        <v/>
      </c>
      <c r="H30" s="52" t="str">
        <f t="shared" ca="1" si="1"/>
        <v/>
      </c>
      <c r="I30" s="52" t="str">
        <f t="shared" ca="1" si="1"/>
        <v/>
      </c>
      <c r="J30" s="52" t="str">
        <f ca="1">IF($A30&lt;&gt;"",VLOOKUP($A30,事前_t!$C:$O,J$1,FALSE),"")</f>
        <v/>
      </c>
      <c r="K30" s="52" t="str">
        <f ca="1">IF($A30&lt;&gt;"",VLOOKUP($A30,事前_t!$C:$O,K$1,FALSE),"")</f>
        <v/>
      </c>
      <c r="L30" s="52" t="str">
        <f ca="1">IF($A30&lt;&gt;"",VLOOKUP($A30,事前_t!$C:$O,L$1,FALSE),"")</f>
        <v/>
      </c>
      <c r="M30" s="52" t="str">
        <f t="shared" ca="1" si="2"/>
        <v/>
      </c>
      <c r="N30" s="52" t="str">
        <f t="shared" ca="1" si="2"/>
        <v/>
      </c>
      <c r="O30" s="52" t="str">
        <f t="shared" ca="1" si="3"/>
        <v/>
      </c>
    </row>
    <row r="31" spans="1:15" x14ac:dyDescent="0.15">
      <c r="A31" t="str">
        <f ca="1">IF(事前_t!C31&lt;&gt;"",事前_t!C31,"")</f>
        <v/>
      </c>
      <c r="B31" t="str">
        <f t="shared" ca="1" si="0"/>
        <v/>
      </c>
      <c r="C31" s="52" t="str">
        <f ca="1">IF(事前_t!C31&lt;&gt;"","比較PTFE"&amp;ROW(C31)-3,"")</f>
        <v/>
      </c>
      <c r="D31" s="52" t="str">
        <f ca="1">IF($A31&lt;&gt;"",VLOOKUP($A31,事前_t!$C:$O,D$1,FALSE),"")</f>
        <v/>
      </c>
      <c r="E31" s="52" t="str">
        <f ca="1">IF($A31&lt;&gt;"",VLOOKUP($A31,事前_t!$C:$O,E$1,FALSE),"")</f>
        <v/>
      </c>
      <c r="F31" s="52" t="str">
        <f ca="1">IF($A31&lt;&gt;"",VLOOKUP($A31,事前_t!$C:$O,F$1,FALSE),"")</f>
        <v/>
      </c>
      <c r="G31" s="52" t="str">
        <f t="shared" ca="1" si="1"/>
        <v/>
      </c>
      <c r="H31" s="52" t="str">
        <f t="shared" ca="1" si="1"/>
        <v/>
      </c>
      <c r="I31" s="52" t="str">
        <f t="shared" ca="1" si="1"/>
        <v/>
      </c>
      <c r="J31" s="52" t="str">
        <f ca="1">IF($A31&lt;&gt;"",VLOOKUP($A31,事前_t!$C:$O,J$1,FALSE),"")</f>
        <v/>
      </c>
      <c r="K31" s="52" t="str">
        <f ca="1">IF($A31&lt;&gt;"",VLOOKUP($A31,事前_t!$C:$O,K$1,FALSE),"")</f>
        <v/>
      </c>
      <c r="L31" s="52" t="str">
        <f ca="1">IF($A31&lt;&gt;"",VLOOKUP($A31,事前_t!$C:$O,L$1,FALSE),"")</f>
        <v/>
      </c>
      <c r="M31" s="52" t="str">
        <f t="shared" ca="1" si="2"/>
        <v/>
      </c>
      <c r="N31" s="52" t="str">
        <f t="shared" ca="1" si="2"/>
        <v/>
      </c>
      <c r="O31" s="52" t="str">
        <f t="shared" ca="1" si="3"/>
        <v/>
      </c>
    </row>
    <row r="32" spans="1:15" x14ac:dyDescent="0.15">
      <c r="A32" t="str">
        <f ca="1">IF(事前_t!C32&lt;&gt;"",事前_t!C32,"")</f>
        <v/>
      </c>
      <c r="B32" t="str">
        <f t="shared" ca="1" si="0"/>
        <v/>
      </c>
      <c r="C32" s="52" t="str">
        <f ca="1">IF(事前_t!C32&lt;&gt;"","比較PTFE"&amp;ROW(C32)-3,"")</f>
        <v/>
      </c>
      <c r="D32" s="52" t="str">
        <f ca="1">IF($A32&lt;&gt;"",VLOOKUP($A32,事前_t!$C:$O,D$1,FALSE),"")</f>
        <v/>
      </c>
      <c r="E32" s="52" t="str">
        <f ca="1">IF($A32&lt;&gt;"",VLOOKUP($A32,事前_t!$C:$O,E$1,FALSE),"")</f>
        <v/>
      </c>
      <c r="F32" s="52" t="str">
        <f ca="1">IF($A32&lt;&gt;"",VLOOKUP($A32,事前_t!$C:$O,F$1,FALSE),"")</f>
        <v/>
      </c>
      <c r="G32" s="52" t="str">
        <f t="shared" ca="1" si="1"/>
        <v/>
      </c>
      <c r="H32" s="52" t="str">
        <f t="shared" ca="1" si="1"/>
        <v/>
      </c>
      <c r="I32" s="52" t="str">
        <f t="shared" ca="1" si="1"/>
        <v/>
      </c>
      <c r="J32" s="52" t="str">
        <f ca="1">IF($A32&lt;&gt;"",VLOOKUP($A32,事前_t!$C:$O,J$1,FALSE),"")</f>
        <v/>
      </c>
      <c r="K32" s="52" t="str">
        <f ca="1">IF($A32&lt;&gt;"",VLOOKUP($A32,事前_t!$C:$O,K$1,FALSE),"")</f>
        <v/>
      </c>
      <c r="L32" s="52" t="str">
        <f ca="1">IF($A32&lt;&gt;"",VLOOKUP($A32,事前_t!$C:$O,L$1,FALSE),"")</f>
        <v/>
      </c>
      <c r="M32" s="52" t="str">
        <f t="shared" ca="1" si="2"/>
        <v/>
      </c>
      <c r="N32" s="52" t="str">
        <f t="shared" ca="1" si="2"/>
        <v/>
      </c>
      <c r="O32" s="52" t="str">
        <f t="shared" ca="1" si="3"/>
        <v/>
      </c>
    </row>
    <row r="33" spans="1:15" x14ac:dyDescent="0.15">
      <c r="A33" t="str">
        <f ca="1">IF(事前_t!C33&lt;&gt;"",事前_t!C33,"")</f>
        <v/>
      </c>
      <c r="B33" t="str">
        <f t="shared" ca="1" si="0"/>
        <v/>
      </c>
      <c r="C33" s="52" t="str">
        <f ca="1">IF(事前_t!C33&lt;&gt;"","比較PTFE"&amp;ROW(C33)-3,"")</f>
        <v/>
      </c>
      <c r="D33" s="52" t="str">
        <f ca="1">IF($A33&lt;&gt;"",VLOOKUP($A33,事前_t!$C:$O,D$1,FALSE),"")</f>
        <v/>
      </c>
      <c r="E33" s="52" t="str">
        <f ca="1">IF($A33&lt;&gt;"",VLOOKUP($A33,事前_t!$C:$O,E$1,FALSE),"")</f>
        <v/>
      </c>
      <c r="F33" s="52" t="str">
        <f ca="1">IF($A33&lt;&gt;"",VLOOKUP($A33,事前_t!$C:$O,F$1,FALSE),"")</f>
        <v/>
      </c>
      <c r="G33" s="52" t="str">
        <f t="shared" ca="1" si="1"/>
        <v/>
      </c>
      <c r="H33" s="52" t="str">
        <f t="shared" ca="1" si="1"/>
        <v/>
      </c>
      <c r="I33" s="52" t="str">
        <f t="shared" ca="1" si="1"/>
        <v/>
      </c>
      <c r="J33" s="52" t="str">
        <f ca="1">IF($A33&lt;&gt;"",VLOOKUP($A33,事前_t!$C:$O,J$1,FALSE),"")</f>
        <v/>
      </c>
      <c r="K33" s="52" t="str">
        <f ca="1">IF($A33&lt;&gt;"",VLOOKUP($A33,事前_t!$C:$O,K$1,FALSE),"")</f>
        <v/>
      </c>
      <c r="L33" s="52" t="str">
        <f ca="1">IF($A33&lt;&gt;"",VLOOKUP($A33,事前_t!$C:$O,L$1,FALSE),"")</f>
        <v/>
      </c>
      <c r="M33" s="52" t="str">
        <f t="shared" ca="1" si="2"/>
        <v/>
      </c>
      <c r="N33" s="52" t="str">
        <f t="shared" ca="1" si="2"/>
        <v/>
      </c>
      <c r="O33" s="52" t="str">
        <f t="shared" ca="1" si="3"/>
        <v/>
      </c>
    </row>
    <row r="34" spans="1:15" x14ac:dyDescent="0.15">
      <c r="A34" t="str">
        <f ca="1">IF(事前_t!C34&lt;&gt;"",事前_t!C34,"")</f>
        <v/>
      </c>
      <c r="B34" t="str">
        <f t="shared" ca="1" si="0"/>
        <v/>
      </c>
      <c r="C34" s="52" t="str">
        <f ca="1">IF(事前_t!C34&lt;&gt;"","比較PTFE"&amp;ROW(C34)-3,"")</f>
        <v/>
      </c>
      <c r="D34" s="52" t="str">
        <f ca="1">IF($A34&lt;&gt;"",VLOOKUP($A34,事前_t!$C:$O,D$1,FALSE),"")</f>
        <v/>
      </c>
      <c r="E34" s="52" t="str">
        <f ca="1">IF($A34&lt;&gt;"",VLOOKUP($A34,事前_t!$C:$O,E$1,FALSE),"")</f>
        <v/>
      </c>
      <c r="F34" s="52" t="str">
        <f ca="1">IF($A34&lt;&gt;"",VLOOKUP($A34,事前_t!$C:$O,F$1,FALSE),"")</f>
        <v/>
      </c>
      <c r="G34" s="52" t="str">
        <f t="shared" ca="1" si="1"/>
        <v/>
      </c>
      <c r="H34" s="52" t="str">
        <f t="shared" ca="1" si="1"/>
        <v/>
      </c>
      <c r="I34" s="52" t="str">
        <f t="shared" ca="1" si="1"/>
        <v/>
      </c>
      <c r="J34" s="52" t="str">
        <f ca="1">IF($A34&lt;&gt;"",VLOOKUP($A34,事前_t!$C:$O,J$1,FALSE),"")</f>
        <v/>
      </c>
      <c r="K34" s="52" t="str">
        <f ca="1">IF($A34&lt;&gt;"",VLOOKUP($A34,事前_t!$C:$O,K$1,FALSE),"")</f>
        <v/>
      </c>
      <c r="L34" s="52" t="str">
        <f ca="1">IF($A34&lt;&gt;"",VLOOKUP($A34,事前_t!$C:$O,L$1,FALSE),"")</f>
        <v/>
      </c>
      <c r="M34" s="52" t="str">
        <f t="shared" ca="1" si="2"/>
        <v/>
      </c>
      <c r="N34" s="52" t="str">
        <f t="shared" ca="1" si="2"/>
        <v/>
      </c>
      <c r="O34" s="52" t="str">
        <f t="shared" ca="1" si="3"/>
        <v/>
      </c>
    </row>
    <row r="35" spans="1:15" x14ac:dyDescent="0.15">
      <c r="A35" t="str">
        <f ca="1">IF(事前_t!C35&lt;&gt;"",事前_t!C35,"")</f>
        <v/>
      </c>
      <c r="B35" t="str">
        <f t="shared" ca="1" si="0"/>
        <v/>
      </c>
      <c r="C35" s="52" t="str">
        <f ca="1">IF(事前_t!C35&lt;&gt;"","比較PTFE"&amp;ROW(C35)-3,"")</f>
        <v/>
      </c>
      <c r="D35" s="52" t="str">
        <f ca="1">IF($A35&lt;&gt;"",VLOOKUP($A35,事前_t!$C:$O,D$1,FALSE),"")</f>
        <v/>
      </c>
      <c r="E35" s="52" t="str">
        <f ca="1">IF($A35&lt;&gt;"",VLOOKUP($A35,事前_t!$C:$O,E$1,FALSE),"")</f>
        <v/>
      </c>
      <c r="F35" s="52" t="str">
        <f ca="1">IF($A35&lt;&gt;"",VLOOKUP($A35,事前_t!$C:$O,F$1,FALSE),"")</f>
        <v/>
      </c>
      <c r="G35" s="52" t="str">
        <f t="shared" ca="1" si="1"/>
        <v/>
      </c>
      <c r="H35" s="52" t="str">
        <f t="shared" ca="1" si="1"/>
        <v/>
      </c>
      <c r="I35" s="52" t="str">
        <f t="shared" ca="1" si="1"/>
        <v/>
      </c>
      <c r="J35" s="52" t="str">
        <f ca="1">IF($A35&lt;&gt;"",VLOOKUP($A35,事前_t!$C:$O,J$1,FALSE),"")</f>
        <v/>
      </c>
      <c r="K35" s="52" t="str">
        <f ca="1">IF($A35&lt;&gt;"",VLOOKUP($A35,事前_t!$C:$O,K$1,FALSE),"")</f>
        <v/>
      </c>
      <c r="L35" s="52" t="str">
        <f ca="1">IF($A35&lt;&gt;"",VLOOKUP($A35,事前_t!$C:$O,L$1,FALSE),"")</f>
        <v/>
      </c>
      <c r="M35" s="52" t="str">
        <f t="shared" ca="1" si="2"/>
        <v/>
      </c>
      <c r="N35" s="52" t="str">
        <f t="shared" ca="1" si="2"/>
        <v/>
      </c>
      <c r="O35" s="52" t="str">
        <f t="shared" ca="1" si="3"/>
        <v/>
      </c>
    </row>
    <row r="36" spans="1:15" x14ac:dyDescent="0.15">
      <c r="A36" t="str">
        <f ca="1">IF(事前_t!C36&lt;&gt;"",事前_t!C36,"")</f>
        <v/>
      </c>
      <c r="B36" t="str">
        <f t="shared" ca="1" si="0"/>
        <v/>
      </c>
      <c r="C36" s="52" t="str">
        <f ca="1">IF(事前_t!C36&lt;&gt;"","比較PTFE"&amp;ROW(C36)-3,"")</f>
        <v/>
      </c>
      <c r="D36" s="52" t="str">
        <f ca="1">IF($A36&lt;&gt;"",VLOOKUP($A36,事前_t!$C:$O,D$1,FALSE),"")</f>
        <v/>
      </c>
      <c r="E36" s="52" t="str">
        <f ca="1">IF($A36&lt;&gt;"",VLOOKUP($A36,事前_t!$C:$O,E$1,FALSE),"")</f>
        <v/>
      </c>
      <c r="F36" s="52" t="str">
        <f ca="1">IF($A36&lt;&gt;"",VLOOKUP($A36,事前_t!$C:$O,F$1,FALSE),"")</f>
        <v/>
      </c>
      <c r="G36" s="52" t="str">
        <f t="shared" ca="1" si="1"/>
        <v/>
      </c>
      <c r="H36" s="52" t="str">
        <f t="shared" ca="1" si="1"/>
        <v/>
      </c>
      <c r="I36" s="52" t="str">
        <f t="shared" ca="1" si="1"/>
        <v/>
      </c>
      <c r="J36" s="52" t="str">
        <f ca="1">IF($A36&lt;&gt;"",VLOOKUP($A36,事前_t!$C:$O,J$1,FALSE),"")</f>
        <v/>
      </c>
      <c r="K36" s="52" t="str">
        <f ca="1">IF($A36&lt;&gt;"",VLOOKUP($A36,事前_t!$C:$O,K$1,FALSE),"")</f>
        <v/>
      </c>
      <c r="L36" s="52" t="str">
        <f ca="1">IF($A36&lt;&gt;"",VLOOKUP($A36,事前_t!$C:$O,L$1,FALSE),"")</f>
        <v/>
      </c>
      <c r="M36" s="52" t="str">
        <f t="shared" ca="1" si="2"/>
        <v/>
      </c>
      <c r="N36" s="52" t="str">
        <f t="shared" ca="1" si="2"/>
        <v/>
      </c>
      <c r="O36" s="52" t="str">
        <f t="shared" ca="1" si="3"/>
        <v/>
      </c>
    </row>
    <row r="37" spans="1:15" x14ac:dyDescent="0.15">
      <c r="A37" t="str">
        <f ca="1">IF(事前_t!C37&lt;&gt;"",事前_t!C37,"")</f>
        <v/>
      </c>
      <c r="B37" t="str">
        <f t="shared" ca="1" si="0"/>
        <v/>
      </c>
      <c r="C37" s="52" t="str">
        <f ca="1">IF(事前_t!C37&lt;&gt;"","比較PTFE"&amp;ROW(C37)-3,"")</f>
        <v/>
      </c>
      <c r="D37" s="52" t="str">
        <f ca="1">IF($A37&lt;&gt;"",VLOOKUP($A37,事前_t!$C:$O,D$1,FALSE),"")</f>
        <v/>
      </c>
      <c r="E37" s="52" t="str">
        <f ca="1">IF($A37&lt;&gt;"",VLOOKUP($A37,事前_t!$C:$O,E$1,FALSE),"")</f>
        <v/>
      </c>
      <c r="F37" s="52" t="str">
        <f ca="1">IF($A37&lt;&gt;"",VLOOKUP($A37,事前_t!$C:$O,F$1,FALSE),"")</f>
        <v/>
      </c>
      <c r="G37" s="52" t="str">
        <f t="shared" ref="G37:I63" ca="1" si="4">IF($C37&lt;&gt;"",0,"")</f>
        <v/>
      </c>
      <c r="H37" s="52" t="str">
        <f t="shared" ca="1" si="4"/>
        <v/>
      </c>
      <c r="I37" s="52" t="str">
        <f t="shared" ca="1" si="4"/>
        <v/>
      </c>
      <c r="J37" s="52" t="str">
        <f ca="1">IF($A37&lt;&gt;"",VLOOKUP($A37,事前_t!$C:$O,J$1,FALSE),"")</f>
        <v/>
      </c>
      <c r="K37" s="52" t="str">
        <f ca="1">IF($A37&lt;&gt;"",VLOOKUP($A37,事前_t!$C:$O,K$1,FALSE),"")</f>
        <v/>
      </c>
      <c r="L37" s="52" t="str">
        <f ca="1">IF($A37&lt;&gt;"",VLOOKUP($A37,事前_t!$C:$O,L$1,FALSE),"")</f>
        <v/>
      </c>
      <c r="M37" s="52" t="str">
        <f t="shared" ref="M37:N63" ca="1" si="5">IF($C37&lt;&gt;"",270,"")</f>
        <v/>
      </c>
      <c r="N37" s="52" t="str">
        <f t="shared" ca="1" si="5"/>
        <v/>
      </c>
      <c r="O37" s="52" t="str">
        <f t="shared" ca="1" si="3"/>
        <v/>
      </c>
    </row>
    <row r="38" spans="1:15" x14ac:dyDescent="0.15">
      <c r="A38" t="str">
        <f ca="1">IF(事前_t!C38&lt;&gt;"",事前_t!C38,"")</f>
        <v/>
      </c>
      <c r="B38" t="str">
        <f t="shared" ca="1" si="0"/>
        <v/>
      </c>
      <c r="C38" s="52" t="str">
        <f ca="1">IF(事前_t!C38&lt;&gt;"","比較PTFE"&amp;ROW(C38)-3,"")</f>
        <v/>
      </c>
      <c r="D38" s="52" t="str">
        <f ca="1">IF($A38&lt;&gt;"",VLOOKUP($A38,事前_t!$C:$O,D$1,FALSE),"")</f>
        <v/>
      </c>
      <c r="E38" s="52" t="str">
        <f ca="1">IF($A38&lt;&gt;"",VLOOKUP($A38,事前_t!$C:$O,E$1,FALSE),"")</f>
        <v/>
      </c>
      <c r="F38" s="52" t="str">
        <f ca="1">IF($A38&lt;&gt;"",VLOOKUP($A38,事前_t!$C:$O,F$1,FALSE),"")</f>
        <v/>
      </c>
      <c r="G38" s="52" t="str">
        <f t="shared" ca="1" si="4"/>
        <v/>
      </c>
      <c r="H38" s="52" t="str">
        <f t="shared" ca="1" si="4"/>
        <v/>
      </c>
      <c r="I38" s="52" t="str">
        <f t="shared" ca="1" si="4"/>
        <v/>
      </c>
      <c r="J38" s="52" t="str">
        <f ca="1">IF($A38&lt;&gt;"",VLOOKUP($A38,事前_t!$C:$O,J$1,FALSE),"")</f>
        <v/>
      </c>
      <c r="K38" s="52" t="str">
        <f ca="1">IF($A38&lt;&gt;"",VLOOKUP($A38,事前_t!$C:$O,K$1,FALSE),"")</f>
        <v/>
      </c>
      <c r="L38" s="52" t="str">
        <f ca="1">IF($A38&lt;&gt;"",VLOOKUP($A38,事前_t!$C:$O,L$1,FALSE),"")</f>
        <v/>
      </c>
      <c r="M38" s="52" t="str">
        <f t="shared" ca="1" si="5"/>
        <v/>
      </c>
      <c r="N38" s="52" t="str">
        <f t="shared" ca="1" si="5"/>
        <v/>
      </c>
      <c r="O38" s="52" t="str">
        <f t="shared" ca="1" si="3"/>
        <v/>
      </c>
    </row>
    <row r="39" spans="1:15" x14ac:dyDescent="0.15">
      <c r="A39" t="str">
        <f ca="1">IF(事前_t!C39&lt;&gt;"",事前_t!C39,"")</f>
        <v/>
      </c>
      <c r="B39" t="str">
        <f t="shared" ca="1" si="0"/>
        <v/>
      </c>
      <c r="C39" s="52" t="str">
        <f ca="1">IF(事前_t!C39&lt;&gt;"","比較PTFE"&amp;ROW(C39)-3,"")</f>
        <v/>
      </c>
      <c r="D39" s="52" t="str">
        <f ca="1">IF($A39&lt;&gt;"",VLOOKUP($A39,事前_t!$C:$O,D$1,FALSE),"")</f>
        <v/>
      </c>
      <c r="E39" s="52" t="str">
        <f ca="1">IF($A39&lt;&gt;"",VLOOKUP($A39,事前_t!$C:$O,E$1,FALSE),"")</f>
        <v/>
      </c>
      <c r="F39" s="52" t="str">
        <f ca="1">IF($A39&lt;&gt;"",VLOOKUP($A39,事前_t!$C:$O,F$1,FALSE),"")</f>
        <v/>
      </c>
      <c r="G39" s="52" t="str">
        <f t="shared" ca="1" si="4"/>
        <v/>
      </c>
      <c r="H39" s="52" t="str">
        <f t="shared" ca="1" si="4"/>
        <v/>
      </c>
      <c r="I39" s="52" t="str">
        <f t="shared" ca="1" si="4"/>
        <v/>
      </c>
      <c r="J39" s="52" t="str">
        <f ca="1">IF($A39&lt;&gt;"",VLOOKUP($A39,事前_t!$C:$O,J$1,FALSE),"")</f>
        <v/>
      </c>
      <c r="K39" s="52" t="str">
        <f ca="1">IF($A39&lt;&gt;"",VLOOKUP($A39,事前_t!$C:$O,K$1,FALSE),"")</f>
        <v/>
      </c>
      <c r="L39" s="52" t="str">
        <f ca="1">IF($A39&lt;&gt;"",VLOOKUP($A39,事前_t!$C:$O,L$1,FALSE),"")</f>
        <v/>
      </c>
      <c r="M39" s="52" t="str">
        <f t="shared" ca="1" si="5"/>
        <v/>
      </c>
      <c r="N39" s="52" t="str">
        <f t="shared" ca="1" si="5"/>
        <v/>
      </c>
      <c r="O39" s="52" t="str">
        <f t="shared" ca="1" si="3"/>
        <v/>
      </c>
    </row>
    <row r="40" spans="1:15" x14ac:dyDescent="0.15">
      <c r="A40" t="str">
        <f ca="1">IF(事前_t!C40&lt;&gt;"",事前_t!C40,"")</f>
        <v/>
      </c>
      <c r="B40" t="str">
        <f t="shared" ca="1" si="0"/>
        <v/>
      </c>
      <c r="C40" s="52" t="str">
        <f ca="1">IF(事前_t!C40&lt;&gt;"","比較PTFE"&amp;ROW(C40)-3,"")</f>
        <v/>
      </c>
      <c r="D40" s="52" t="str">
        <f ca="1">IF($A40&lt;&gt;"",VLOOKUP($A40,事前_t!$C:$O,D$1,FALSE),"")</f>
        <v/>
      </c>
      <c r="E40" s="52" t="str">
        <f ca="1">IF($A40&lt;&gt;"",VLOOKUP($A40,事前_t!$C:$O,E$1,FALSE),"")</f>
        <v/>
      </c>
      <c r="F40" s="52" t="str">
        <f ca="1">IF($A40&lt;&gt;"",VLOOKUP($A40,事前_t!$C:$O,F$1,FALSE),"")</f>
        <v/>
      </c>
      <c r="G40" s="52" t="str">
        <f t="shared" ca="1" si="4"/>
        <v/>
      </c>
      <c r="H40" s="52" t="str">
        <f t="shared" ca="1" si="4"/>
        <v/>
      </c>
      <c r="I40" s="52" t="str">
        <f t="shared" ca="1" si="4"/>
        <v/>
      </c>
      <c r="J40" s="52" t="str">
        <f ca="1">IF($A40&lt;&gt;"",VLOOKUP($A40,事前_t!$C:$O,J$1,FALSE),"")</f>
        <v/>
      </c>
      <c r="K40" s="52" t="str">
        <f ca="1">IF($A40&lt;&gt;"",VLOOKUP($A40,事前_t!$C:$O,K$1,FALSE),"")</f>
        <v/>
      </c>
      <c r="L40" s="52" t="str">
        <f ca="1">IF($A40&lt;&gt;"",VLOOKUP($A40,事前_t!$C:$O,L$1,FALSE),"")</f>
        <v/>
      </c>
      <c r="M40" s="52" t="str">
        <f t="shared" ca="1" si="5"/>
        <v/>
      </c>
      <c r="N40" s="52" t="str">
        <f t="shared" ca="1" si="5"/>
        <v/>
      </c>
      <c r="O40" s="52" t="str">
        <f t="shared" ca="1" si="3"/>
        <v/>
      </c>
    </row>
    <row r="41" spans="1:15" x14ac:dyDescent="0.15">
      <c r="A41" t="str">
        <f ca="1">IF(事前_t!C41&lt;&gt;"",事前_t!C41,"")</f>
        <v/>
      </c>
      <c r="B41" t="str">
        <f t="shared" ca="1" si="0"/>
        <v/>
      </c>
      <c r="C41" s="52" t="str">
        <f ca="1">IF(事前_t!C41&lt;&gt;"","比較PTFE"&amp;ROW(C41)-3,"")</f>
        <v/>
      </c>
      <c r="D41" s="52" t="str">
        <f ca="1">IF($A41&lt;&gt;"",VLOOKUP($A41,事前_t!$C:$O,D$1,FALSE),"")</f>
        <v/>
      </c>
      <c r="E41" s="52" t="str">
        <f ca="1">IF($A41&lt;&gt;"",VLOOKUP($A41,事前_t!$C:$O,E$1,FALSE),"")</f>
        <v/>
      </c>
      <c r="F41" s="52" t="str">
        <f ca="1">IF($A41&lt;&gt;"",VLOOKUP($A41,事前_t!$C:$O,F$1,FALSE),"")</f>
        <v/>
      </c>
      <c r="G41" s="52" t="str">
        <f t="shared" ca="1" si="4"/>
        <v/>
      </c>
      <c r="H41" s="52" t="str">
        <f t="shared" ca="1" si="4"/>
        <v/>
      </c>
      <c r="I41" s="52" t="str">
        <f t="shared" ca="1" si="4"/>
        <v/>
      </c>
      <c r="J41" s="52" t="str">
        <f ca="1">IF($A41&lt;&gt;"",VLOOKUP($A41,事前_t!$C:$O,J$1,FALSE),"")</f>
        <v/>
      </c>
      <c r="K41" s="52" t="str">
        <f ca="1">IF($A41&lt;&gt;"",VLOOKUP($A41,事前_t!$C:$O,K$1,FALSE),"")</f>
        <v/>
      </c>
      <c r="L41" s="52" t="str">
        <f ca="1">IF($A41&lt;&gt;"",VLOOKUP($A41,事前_t!$C:$O,L$1,FALSE),"")</f>
        <v/>
      </c>
      <c r="M41" s="52" t="str">
        <f t="shared" ca="1" si="5"/>
        <v/>
      </c>
      <c r="N41" s="52" t="str">
        <f t="shared" ca="1" si="5"/>
        <v/>
      </c>
      <c r="O41" s="52" t="str">
        <f t="shared" ca="1" si="3"/>
        <v/>
      </c>
    </row>
    <row r="42" spans="1:15" x14ac:dyDescent="0.15">
      <c r="A42" t="str">
        <f ca="1">IF(事前_t!C42&lt;&gt;"",事前_t!C42,"")</f>
        <v/>
      </c>
      <c r="B42" t="str">
        <f t="shared" ca="1" si="0"/>
        <v/>
      </c>
      <c r="C42" s="52" t="str">
        <f ca="1">IF(事前_t!C42&lt;&gt;"","比較PTFE"&amp;ROW(C42)-3,"")</f>
        <v/>
      </c>
      <c r="D42" s="52" t="str">
        <f ca="1">IF($A42&lt;&gt;"",VLOOKUP($A42,事前_t!$C:$O,D$1,FALSE),"")</f>
        <v/>
      </c>
      <c r="E42" s="52" t="str">
        <f ca="1">IF($A42&lt;&gt;"",VLOOKUP($A42,事前_t!$C:$O,E$1,FALSE),"")</f>
        <v/>
      </c>
      <c r="F42" s="52" t="str">
        <f ca="1">IF($A42&lt;&gt;"",VLOOKUP($A42,事前_t!$C:$O,F$1,FALSE),"")</f>
        <v/>
      </c>
      <c r="G42" s="52" t="str">
        <f t="shared" ca="1" si="4"/>
        <v/>
      </c>
      <c r="H42" s="52" t="str">
        <f t="shared" ca="1" si="4"/>
        <v/>
      </c>
      <c r="I42" s="52" t="str">
        <f t="shared" ca="1" si="4"/>
        <v/>
      </c>
      <c r="J42" s="52" t="str">
        <f ca="1">IF($A42&lt;&gt;"",VLOOKUP($A42,事前_t!$C:$O,J$1,FALSE),"")</f>
        <v/>
      </c>
      <c r="K42" s="52" t="str">
        <f ca="1">IF($A42&lt;&gt;"",VLOOKUP($A42,事前_t!$C:$O,K$1,FALSE),"")</f>
        <v/>
      </c>
      <c r="L42" s="52" t="str">
        <f ca="1">IF($A42&lt;&gt;"",VLOOKUP($A42,事前_t!$C:$O,L$1,FALSE),"")</f>
        <v/>
      </c>
      <c r="M42" s="52" t="str">
        <f t="shared" ca="1" si="5"/>
        <v/>
      </c>
      <c r="N42" s="52" t="str">
        <f t="shared" ca="1" si="5"/>
        <v/>
      </c>
      <c r="O42" s="52" t="str">
        <f t="shared" ca="1" si="3"/>
        <v/>
      </c>
    </row>
    <row r="43" spans="1:15" x14ac:dyDescent="0.15">
      <c r="A43" t="str">
        <f ca="1">IF(事前_t!C43&lt;&gt;"",事前_t!C43,"")</f>
        <v/>
      </c>
      <c r="B43" t="str">
        <f t="shared" ca="1" si="0"/>
        <v/>
      </c>
      <c r="C43" s="52" t="str">
        <f ca="1">IF(事前_t!C43&lt;&gt;"","比較PTFE"&amp;ROW(C43)-3,"")</f>
        <v/>
      </c>
      <c r="D43" s="52" t="str">
        <f ca="1">IF($A43&lt;&gt;"",VLOOKUP($A43,事前_t!$C:$O,D$1,FALSE),"")</f>
        <v/>
      </c>
      <c r="E43" s="52" t="str">
        <f ca="1">IF($A43&lt;&gt;"",VLOOKUP($A43,事前_t!$C:$O,E$1,FALSE),"")</f>
        <v/>
      </c>
      <c r="F43" s="52" t="str">
        <f ca="1">IF($A43&lt;&gt;"",VLOOKUP($A43,事前_t!$C:$O,F$1,FALSE),"")</f>
        <v/>
      </c>
      <c r="G43" s="52" t="str">
        <f t="shared" ca="1" si="4"/>
        <v/>
      </c>
      <c r="H43" s="52" t="str">
        <f t="shared" ca="1" si="4"/>
        <v/>
      </c>
      <c r="I43" s="52" t="str">
        <f t="shared" ca="1" si="4"/>
        <v/>
      </c>
      <c r="J43" s="52" t="str">
        <f ca="1">IF($A43&lt;&gt;"",VLOOKUP($A43,事前_t!$C:$O,J$1,FALSE),"")</f>
        <v/>
      </c>
      <c r="K43" s="52" t="str">
        <f ca="1">IF($A43&lt;&gt;"",VLOOKUP($A43,事前_t!$C:$O,K$1,FALSE),"")</f>
        <v/>
      </c>
      <c r="L43" s="52" t="str">
        <f ca="1">IF($A43&lt;&gt;"",VLOOKUP($A43,事前_t!$C:$O,L$1,FALSE),"")</f>
        <v/>
      </c>
      <c r="M43" s="52" t="str">
        <f t="shared" ca="1" si="5"/>
        <v/>
      </c>
      <c r="N43" s="52" t="str">
        <f t="shared" ca="1" si="5"/>
        <v/>
      </c>
      <c r="O43" s="52" t="str">
        <f t="shared" ca="1" si="3"/>
        <v/>
      </c>
    </row>
    <row r="44" spans="1:15" x14ac:dyDescent="0.15">
      <c r="A44" t="str">
        <f ca="1">IF(事前_t!C44&lt;&gt;"",事前_t!C44,"")</f>
        <v/>
      </c>
      <c r="B44" t="str">
        <f t="shared" ca="1" si="0"/>
        <v/>
      </c>
      <c r="C44" s="52" t="str">
        <f ca="1">IF(事前_t!C44&lt;&gt;"","比較PTFE"&amp;ROW(C44)-3,"")</f>
        <v/>
      </c>
      <c r="D44" s="52" t="str">
        <f ca="1">IF($A44&lt;&gt;"",VLOOKUP($A44,事前_t!$C:$O,D$1,FALSE),"")</f>
        <v/>
      </c>
      <c r="E44" s="52" t="str">
        <f ca="1">IF($A44&lt;&gt;"",VLOOKUP($A44,事前_t!$C:$O,E$1,FALSE),"")</f>
        <v/>
      </c>
      <c r="F44" s="52" t="str">
        <f ca="1">IF($A44&lt;&gt;"",VLOOKUP($A44,事前_t!$C:$O,F$1,FALSE),"")</f>
        <v/>
      </c>
      <c r="G44" s="52" t="str">
        <f t="shared" ca="1" si="4"/>
        <v/>
      </c>
      <c r="H44" s="52" t="str">
        <f t="shared" ca="1" si="4"/>
        <v/>
      </c>
      <c r="I44" s="52" t="str">
        <f t="shared" ca="1" si="4"/>
        <v/>
      </c>
      <c r="J44" s="52" t="str">
        <f ca="1">IF($A44&lt;&gt;"",VLOOKUP($A44,事前_t!$C:$O,J$1,FALSE),"")</f>
        <v/>
      </c>
      <c r="K44" s="52" t="str">
        <f ca="1">IF($A44&lt;&gt;"",VLOOKUP($A44,事前_t!$C:$O,K$1,FALSE),"")</f>
        <v/>
      </c>
      <c r="L44" s="52" t="str">
        <f ca="1">IF($A44&lt;&gt;"",VLOOKUP($A44,事前_t!$C:$O,L$1,FALSE),"")</f>
        <v/>
      </c>
      <c r="M44" s="52" t="str">
        <f t="shared" ca="1" si="5"/>
        <v/>
      </c>
      <c r="N44" s="52" t="str">
        <f t="shared" ca="1" si="5"/>
        <v/>
      </c>
      <c r="O44" s="52" t="str">
        <f t="shared" ca="1" si="3"/>
        <v/>
      </c>
    </row>
    <row r="45" spans="1:15" x14ac:dyDescent="0.15">
      <c r="A45" t="str">
        <f ca="1">IF(事前_t!C45&lt;&gt;"",事前_t!C45,"")</f>
        <v/>
      </c>
      <c r="B45" t="str">
        <f t="shared" ca="1" si="0"/>
        <v/>
      </c>
      <c r="C45" s="52" t="str">
        <f ca="1">IF(事前_t!C45&lt;&gt;"","比較PTFE"&amp;ROW(C45)-3,"")</f>
        <v/>
      </c>
      <c r="D45" s="52" t="str">
        <f ca="1">IF($A45&lt;&gt;"",VLOOKUP($A45,事前_t!$C:$O,D$1,FALSE),"")</f>
        <v/>
      </c>
      <c r="E45" s="52" t="str">
        <f ca="1">IF($A45&lt;&gt;"",VLOOKUP($A45,事前_t!$C:$O,E$1,FALSE),"")</f>
        <v/>
      </c>
      <c r="F45" s="52" t="str">
        <f ca="1">IF($A45&lt;&gt;"",VLOOKUP($A45,事前_t!$C:$O,F$1,FALSE),"")</f>
        <v/>
      </c>
      <c r="G45" s="52" t="str">
        <f t="shared" ca="1" si="4"/>
        <v/>
      </c>
      <c r="H45" s="52" t="str">
        <f t="shared" ca="1" si="4"/>
        <v/>
      </c>
      <c r="I45" s="52" t="str">
        <f t="shared" ca="1" si="4"/>
        <v/>
      </c>
      <c r="J45" s="52" t="str">
        <f ca="1">IF($A45&lt;&gt;"",VLOOKUP($A45,事前_t!$C:$O,J$1,FALSE),"")</f>
        <v/>
      </c>
      <c r="K45" s="52" t="str">
        <f ca="1">IF($A45&lt;&gt;"",VLOOKUP($A45,事前_t!$C:$O,K$1,FALSE),"")</f>
        <v/>
      </c>
      <c r="L45" s="52" t="str">
        <f ca="1">IF($A45&lt;&gt;"",VLOOKUP($A45,事前_t!$C:$O,L$1,FALSE),"")</f>
        <v/>
      </c>
      <c r="M45" s="52" t="str">
        <f t="shared" ca="1" si="5"/>
        <v/>
      </c>
      <c r="N45" s="52" t="str">
        <f t="shared" ca="1" si="5"/>
        <v/>
      </c>
      <c r="O45" s="52" t="str">
        <f t="shared" ca="1" si="3"/>
        <v/>
      </c>
    </row>
    <row r="46" spans="1:15" x14ac:dyDescent="0.15">
      <c r="A46" t="str">
        <f ca="1">IF(事前_t!C46&lt;&gt;"",事前_t!C46,"")</f>
        <v/>
      </c>
      <c r="B46" t="str">
        <f t="shared" ca="1" si="0"/>
        <v/>
      </c>
      <c r="C46" s="52" t="str">
        <f ca="1">IF(事前_t!C46&lt;&gt;"","比較PTFE"&amp;ROW(C46)-3,"")</f>
        <v/>
      </c>
      <c r="D46" s="52" t="str">
        <f ca="1">IF($A46&lt;&gt;"",VLOOKUP($A46,事前_t!$C:$O,D$1,FALSE),"")</f>
        <v/>
      </c>
      <c r="E46" s="52" t="str">
        <f ca="1">IF($A46&lt;&gt;"",VLOOKUP($A46,事前_t!$C:$O,E$1,FALSE),"")</f>
        <v/>
      </c>
      <c r="F46" s="52" t="str">
        <f ca="1">IF($A46&lt;&gt;"",VLOOKUP($A46,事前_t!$C:$O,F$1,FALSE),"")</f>
        <v/>
      </c>
      <c r="G46" s="52" t="str">
        <f t="shared" ca="1" si="4"/>
        <v/>
      </c>
      <c r="H46" s="52" t="str">
        <f t="shared" ca="1" si="4"/>
        <v/>
      </c>
      <c r="I46" s="52" t="str">
        <f t="shared" ca="1" si="4"/>
        <v/>
      </c>
      <c r="J46" s="52" t="str">
        <f ca="1">IF($A46&lt;&gt;"",VLOOKUP($A46,事前_t!$C:$O,J$1,FALSE),"")</f>
        <v/>
      </c>
      <c r="K46" s="52" t="str">
        <f ca="1">IF($A46&lt;&gt;"",VLOOKUP($A46,事前_t!$C:$O,K$1,FALSE),"")</f>
        <v/>
      </c>
      <c r="L46" s="52" t="str">
        <f ca="1">IF($A46&lt;&gt;"",VLOOKUP($A46,事前_t!$C:$O,L$1,FALSE),"")</f>
        <v/>
      </c>
      <c r="M46" s="52" t="str">
        <f t="shared" ca="1" si="5"/>
        <v/>
      </c>
      <c r="N46" s="52" t="str">
        <f t="shared" ca="1" si="5"/>
        <v/>
      </c>
      <c r="O46" s="52" t="str">
        <f t="shared" ca="1" si="3"/>
        <v/>
      </c>
    </row>
    <row r="47" spans="1:15" x14ac:dyDescent="0.15">
      <c r="A47" t="str">
        <f ca="1">IF(事前_t!C47&lt;&gt;"",事前_t!C47,"")</f>
        <v/>
      </c>
      <c r="B47" t="str">
        <f t="shared" ca="1" si="0"/>
        <v/>
      </c>
      <c r="C47" s="52" t="str">
        <f ca="1">IF(事前_t!C47&lt;&gt;"","比較PTFE"&amp;ROW(C47)-3,"")</f>
        <v/>
      </c>
      <c r="D47" s="52" t="str">
        <f ca="1">IF($A47&lt;&gt;"",VLOOKUP($A47,事前_t!$C:$O,D$1,FALSE),"")</f>
        <v/>
      </c>
      <c r="E47" s="52" t="str">
        <f ca="1">IF($A47&lt;&gt;"",VLOOKUP($A47,事前_t!$C:$O,E$1,FALSE),"")</f>
        <v/>
      </c>
      <c r="F47" s="52" t="str">
        <f ca="1">IF($A47&lt;&gt;"",VLOOKUP($A47,事前_t!$C:$O,F$1,FALSE),"")</f>
        <v/>
      </c>
      <c r="G47" s="52" t="str">
        <f t="shared" ca="1" si="4"/>
        <v/>
      </c>
      <c r="H47" s="52" t="str">
        <f t="shared" ca="1" si="4"/>
        <v/>
      </c>
      <c r="I47" s="52" t="str">
        <f t="shared" ca="1" si="4"/>
        <v/>
      </c>
      <c r="J47" s="52" t="str">
        <f ca="1">IF($A47&lt;&gt;"",VLOOKUP($A47,事前_t!$C:$O,J$1,FALSE),"")</f>
        <v/>
      </c>
      <c r="K47" s="52" t="str">
        <f ca="1">IF($A47&lt;&gt;"",VLOOKUP($A47,事前_t!$C:$O,K$1,FALSE),"")</f>
        <v/>
      </c>
      <c r="L47" s="52" t="str">
        <f ca="1">IF($A47&lt;&gt;"",VLOOKUP($A47,事前_t!$C:$O,L$1,FALSE),"")</f>
        <v/>
      </c>
      <c r="M47" s="52" t="str">
        <f t="shared" ca="1" si="5"/>
        <v/>
      </c>
      <c r="N47" s="52" t="str">
        <f t="shared" ca="1" si="5"/>
        <v/>
      </c>
      <c r="O47" s="52" t="str">
        <f t="shared" ca="1" si="3"/>
        <v/>
      </c>
    </row>
    <row r="48" spans="1:15" x14ac:dyDescent="0.15">
      <c r="A48" t="str">
        <f ca="1">IF(事前_t!C48&lt;&gt;"",事前_t!C48,"")</f>
        <v/>
      </c>
      <c r="B48" t="str">
        <f t="shared" ca="1" si="0"/>
        <v/>
      </c>
      <c r="C48" s="52" t="str">
        <f ca="1">IF(事前_t!C48&lt;&gt;"","比較PTFE"&amp;ROW(C48)-3,"")</f>
        <v/>
      </c>
      <c r="D48" s="52" t="str">
        <f ca="1">IF($A48&lt;&gt;"",VLOOKUP($A48,事前_t!$C:$O,D$1,FALSE),"")</f>
        <v/>
      </c>
      <c r="E48" s="52" t="str">
        <f ca="1">IF($A48&lt;&gt;"",VLOOKUP($A48,事前_t!$C:$O,E$1,FALSE),"")</f>
        <v/>
      </c>
      <c r="F48" s="52" t="str">
        <f ca="1">IF($A48&lt;&gt;"",VLOOKUP($A48,事前_t!$C:$O,F$1,FALSE),"")</f>
        <v/>
      </c>
      <c r="G48" s="52" t="str">
        <f t="shared" ca="1" si="4"/>
        <v/>
      </c>
      <c r="H48" s="52" t="str">
        <f t="shared" ca="1" si="4"/>
        <v/>
      </c>
      <c r="I48" s="52" t="str">
        <f t="shared" ca="1" si="4"/>
        <v/>
      </c>
      <c r="J48" s="52" t="str">
        <f ca="1">IF($A48&lt;&gt;"",VLOOKUP($A48,事前_t!$C:$O,J$1,FALSE),"")</f>
        <v/>
      </c>
      <c r="K48" s="52" t="str">
        <f ca="1">IF($A48&lt;&gt;"",VLOOKUP($A48,事前_t!$C:$O,K$1,FALSE),"")</f>
        <v/>
      </c>
      <c r="L48" s="52" t="str">
        <f ca="1">IF($A48&lt;&gt;"",VLOOKUP($A48,事前_t!$C:$O,L$1,FALSE),"")</f>
        <v/>
      </c>
      <c r="M48" s="52" t="str">
        <f t="shared" ca="1" si="5"/>
        <v/>
      </c>
      <c r="N48" s="52" t="str">
        <f t="shared" ca="1" si="5"/>
        <v/>
      </c>
      <c r="O48" s="52" t="str">
        <f t="shared" ca="1" si="3"/>
        <v/>
      </c>
    </row>
    <row r="49" spans="1:15" x14ac:dyDescent="0.15">
      <c r="A49" t="str">
        <f ca="1">IF(事前_t!C49&lt;&gt;"",事前_t!C49,"")</f>
        <v/>
      </c>
      <c r="B49" t="str">
        <f t="shared" ca="1" si="0"/>
        <v/>
      </c>
      <c r="C49" s="52" t="str">
        <f ca="1">IF(事前_t!C49&lt;&gt;"","比較PTFE"&amp;ROW(C49)-3,"")</f>
        <v/>
      </c>
      <c r="D49" s="52" t="str">
        <f ca="1">IF($A49&lt;&gt;"",VLOOKUP($A49,事前_t!$C:$O,D$1,FALSE),"")</f>
        <v/>
      </c>
      <c r="E49" s="52" t="str">
        <f ca="1">IF($A49&lt;&gt;"",VLOOKUP($A49,事前_t!$C:$O,E$1,FALSE),"")</f>
        <v/>
      </c>
      <c r="F49" s="52" t="str">
        <f ca="1">IF($A49&lt;&gt;"",VLOOKUP($A49,事前_t!$C:$O,F$1,FALSE),"")</f>
        <v/>
      </c>
      <c r="G49" s="52" t="str">
        <f t="shared" ca="1" si="4"/>
        <v/>
      </c>
      <c r="H49" s="52" t="str">
        <f t="shared" ca="1" si="4"/>
        <v/>
      </c>
      <c r="I49" s="52" t="str">
        <f t="shared" ca="1" si="4"/>
        <v/>
      </c>
      <c r="J49" s="52" t="str">
        <f ca="1">IF($A49&lt;&gt;"",VLOOKUP($A49,事前_t!$C:$O,J$1,FALSE),"")</f>
        <v/>
      </c>
      <c r="K49" s="52" t="str">
        <f ca="1">IF($A49&lt;&gt;"",VLOOKUP($A49,事前_t!$C:$O,K$1,FALSE),"")</f>
        <v/>
      </c>
      <c r="L49" s="52" t="str">
        <f ca="1">IF($A49&lt;&gt;"",VLOOKUP($A49,事前_t!$C:$O,L$1,FALSE),"")</f>
        <v/>
      </c>
      <c r="M49" s="52" t="str">
        <f t="shared" ca="1" si="5"/>
        <v/>
      </c>
      <c r="N49" s="52" t="str">
        <f t="shared" ca="1" si="5"/>
        <v/>
      </c>
      <c r="O49" s="52" t="str">
        <f t="shared" ca="1" si="3"/>
        <v/>
      </c>
    </row>
    <row r="50" spans="1:15" x14ac:dyDescent="0.15">
      <c r="A50" t="str">
        <f ca="1">IF(事前_t!C50&lt;&gt;"",事前_t!C50,"")</f>
        <v/>
      </c>
      <c r="B50" t="str">
        <f t="shared" ca="1" si="0"/>
        <v/>
      </c>
      <c r="C50" s="52" t="str">
        <f ca="1">IF(事前_t!C50&lt;&gt;"","比較PTFE"&amp;ROW(C50)-3,"")</f>
        <v/>
      </c>
      <c r="D50" s="52" t="str">
        <f ca="1">IF($A50&lt;&gt;"",VLOOKUP($A50,事前_t!$C:$O,D$1,FALSE),"")</f>
        <v/>
      </c>
      <c r="E50" s="52" t="str">
        <f ca="1">IF($A50&lt;&gt;"",VLOOKUP($A50,事前_t!$C:$O,E$1,FALSE),"")</f>
        <v/>
      </c>
      <c r="F50" s="52" t="str">
        <f ca="1">IF($A50&lt;&gt;"",VLOOKUP($A50,事前_t!$C:$O,F$1,FALSE),"")</f>
        <v/>
      </c>
      <c r="G50" s="52" t="str">
        <f t="shared" ca="1" si="4"/>
        <v/>
      </c>
      <c r="H50" s="52" t="str">
        <f t="shared" ca="1" si="4"/>
        <v/>
      </c>
      <c r="I50" s="52" t="str">
        <f t="shared" ca="1" si="4"/>
        <v/>
      </c>
      <c r="J50" s="52" t="str">
        <f ca="1">IF($A50&lt;&gt;"",VLOOKUP($A50,事前_t!$C:$O,J$1,FALSE),"")</f>
        <v/>
      </c>
      <c r="K50" s="52" t="str">
        <f ca="1">IF($A50&lt;&gt;"",VLOOKUP($A50,事前_t!$C:$O,K$1,FALSE),"")</f>
        <v/>
      </c>
      <c r="L50" s="52" t="str">
        <f ca="1">IF($A50&lt;&gt;"",VLOOKUP($A50,事前_t!$C:$O,L$1,FALSE),"")</f>
        <v/>
      </c>
      <c r="M50" s="52" t="str">
        <f t="shared" ca="1" si="5"/>
        <v/>
      </c>
      <c r="N50" s="52" t="str">
        <f t="shared" ca="1" si="5"/>
        <v/>
      </c>
      <c r="O50" s="52" t="str">
        <f t="shared" ca="1" si="3"/>
        <v/>
      </c>
    </row>
    <row r="51" spans="1:15" x14ac:dyDescent="0.15">
      <c r="A51" t="str">
        <f ca="1">IF(事前_t!C51&lt;&gt;"",事前_t!C51,"")</f>
        <v/>
      </c>
      <c r="B51" t="str">
        <f t="shared" ca="1" si="0"/>
        <v/>
      </c>
      <c r="C51" s="52" t="str">
        <f ca="1">IF(事前_t!C51&lt;&gt;"","比較PTFE"&amp;ROW(C51)-3,"")</f>
        <v/>
      </c>
      <c r="D51" s="52" t="str">
        <f ca="1">IF($A51&lt;&gt;"",VLOOKUP($A51,事前_t!$C:$O,D$1,FALSE),"")</f>
        <v/>
      </c>
      <c r="E51" s="52" t="str">
        <f ca="1">IF($A51&lt;&gt;"",VLOOKUP($A51,事前_t!$C:$O,E$1,FALSE),"")</f>
        <v/>
      </c>
      <c r="F51" s="52" t="str">
        <f ca="1">IF($A51&lt;&gt;"",VLOOKUP($A51,事前_t!$C:$O,F$1,FALSE),"")</f>
        <v/>
      </c>
      <c r="G51" s="52" t="str">
        <f t="shared" ca="1" si="4"/>
        <v/>
      </c>
      <c r="H51" s="52" t="str">
        <f t="shared" ca="1" si="4"/>
        <v/>
      </c>
      <c r="I51" s="52" t="str">
        <f t="shared" ca="1" si="4"/>
        <v/>
      </c>
      <c r="J51" s="52" t="str">
        <f ca="1">IF($A51&lt;&gt;"",VLOOKUP($A51,事前_t!$C:$O,J$1,FALSE),"")</f>
        <v/>
      </c>
      <c r="K51" s="52" t="str">
        <f ca="1">IF($A51&lt;&gt;"",VLOOKUP($A51,事前_t!$C:$O,K$1,FALSE),"")</f>
        <v/>
      </c>
      <c r="L51" s="52" t="str">
        <f ca="1">IF($A51&lt;&gt;"",VLOOKUP($A51,事前_t!$C:$O,L$1,FALSE),"")</f>
        <v/>
      </c>
      <c r="M51" s="52" t="str">
        <f t="shared" ca="1" si="5"/>
        <v/>
      </c>
      <c r="N51" s="52" t="str">
        <f t="shared" ca="1" si="5"/>
        <v/>
      </c>
      <c r="O51" s="52" t="str">
        <f t="shared" ca="1" si="3"/>
        <v/>
      </c>
    </row>
    <row r="52" spans="1:15" x14ac:dyDescent="0.15">
      <c r="A52" t="str">
        <f ca="1">IF(事前_t!C52&lt;&gt;"",事前_t!C52,"")</f>
        <v/>
      </c>
      <c r="B52" t="str">
        <f t="shared" ca="1" si="0"/>
        <v/>
      </c>
      <c r="C52" s="52" t="str">
        <f ca="1">IF(事前_t!C52&lt;&gt;"","比較PTFE"&amp;ROW(C52)-3,"")</f>
        <v/>
      </c>
      <c r="D52" s="52" t="str">
        <f ca="1">IF($A52&lt;&gt;"",VLOOKUP($A52,事前_t!$C:$O,D$1,FALSE),"")</f>
        <v/>
      </c>
      <c r="E52" s="52" t="str">
        <f ca="1">IF($A52&lt;&gt;"",VLOOKUP($A52,事前_t!$C:$O,E$1,FALSE),"")</f>
        <v/>
      </c>
      <c r="F52" s="52" t="str">
        <f ca="1">IF($A52&lt;&gt;"",VLOOKUP($A52,事前_t!$C:$O,F$1,FALSE),"")</f>
        <v/>
      </c>
      <c r="G52" s="52" t="str">
        <f t="shared" ca="1" si="4"/>
        <v/>
      </c>
      <c r="H52" s="52" t="str">
        <f t="shared" ca="1" si="4"/>
        <v/>
      </c>
      <c r="I52" s="52" t="str">
        <f t="shared" ca="1" si="4"/>
        <v/>
      </c>
      <c r="J52" s="52" t="str">
        <f ca="1">IF($A52&lt;&gt;"",VLOOKUP($A52,事前_t!$C:$O,J$1,FALSE),"")</f>
        <v/>
      </c>
      <c r="K52" s="52" t="str">
        <f ca="1">IF($A52&lt;&gt;"",VLOOKUP($A52,事前_t!$C:$O,K$1,FALSE),"")</f>
        <v/>
      </c>
      <c r="L52" s="52" t="str">
        <f ca="1">IF($A52&lt;&gt;"",VLOOKUP($A52,事前_t!$C:$O,L$1,FALSE),"")</f>
        <v/>
      </c>
      <c r="M52" s="52" t="str">
        <f t="shared" ca="1" si="5"/>
        <v/>
      </c>
      <c r="N52" s="52" t="str">
        <f t="shared" ca="1" si="5"/>
        <v/>
      </c>
      <c r="O52" s="52" t="str">
        <f t="shared" ca="1" si="3"/>
        <v/>
      </c>
    </row>
    <row r="53" spans="1:15" x14ac:dyDescent="0.15">
      <c r="A53" t="str">
        <f ca="1">IF(事前_t!C53&lt;&gt;"",事前_t!C53,"")</f>
        <v/>
      </c>
      <c r="B53" t="str">
        <f t="shared" ca="1" si="0"/>
        <v/>
      </c>
      <c r="C53" s="52" t="str">
        <f ca="1">IF(事前_t!C53&lt;&gt;"","比較PTFE"&amp;ROW(C53)-3,"")</f>
        <v/>
      </c>
      <c r="D53" s="52" t="str">
        <f ca="1">IF($A53&lt;&gt;"",VLOOKUP($A53,事前_t!$C:$O,D$1,FALSE),"")</f>
        <v/>
      </c>
      <c r="E53" s="52" t="str">
        <f ca="1">IF($A53&lt;&gt;"",VLOOKUP($A53,事前_t!$C:$O,E$1,FALSE),"")</f>
        <v/>
      </c>
      <c r="F53" s="52" t="str">
        <f ca="1">IF($A53&lt;&gt;"",VLOOKUP($A53,事前_t!$C:$O,F$1,FALSE),"")</f>
        <v/>
      </c>
      <c r="G53" s="52" t="str">
        <f t="shared" ca="1" si="4"/>
        <v/>
      </c>
      <c r="H53" s="52" t="str">
        <f t="shared" ca="1" si="4"/>
        <v/>
      </c>
      <c r="I53" s="52" t="str">
        <f t="shared" ca="1" si="4"/>
        <v/>
      </c>
      <c r="J53" s="52" t="str">
        <f ca="1">IF($A53&lt;&gt;"",VLOOKUP($A53,事前_t!$C:$O,J$1,FALSE),"")</f>
        <v/>
      </c>
      <c r="K53" s="52" t="str">
        <f ca="1">IF($A53&lt;&gt;"",VLOOKUP($A53,事前_t!$C:$O,K$1,FALSE),"")</f>
        <v/>
      </c>
      <c r="L53" s="52" t="str">
        <f ca="1">IF($A53&lt;&gt;"",VLOOKUP($A53,事前_t!$C:$O,L$1,FALSE),"")</f>
        <v/>
      </c>
      <c r="M53" s="52" t="str">
        <f t="shared" ca="1" si="5"/>
        <v/>
      </c>
      <c r="N53" s="52" t="str">
        <f t="shared" ca="1" si="5"/>
        <v/>
      </c>
      <c r="O53" s="52" t="str">
        <f t="shared" ca="1" si="3"/>
        <v/>
      </c>
    </row>
    <row r="54" spans="1:15" x14ac:dyDescent="0.15">
      <c r="A54" t="str">
        <f ca="1">IF(事前_t!C54&lt;&gt;"",事前_t!C54,"")</f>
        <v/>
      </c>
      <c r="B54" t="str">
        <f t="shared" ca="1" si="0"/>
        <v/>
      </c>
      <c r="C54" s="52" t="str">
        <f ca="1">IF(事前_t!C54&lt;&gt;"","比較PTFE"&amp;ROW(C54)-3,"")</f>
        <v/>
      </c>
      <c r="D54" s="52" t="str">
        <f ca="1">IF($A54&lt;&gt;"",VLOOKUP($A54,事前_t!$C:$O,D$1,FALSE),"")</f>
        <v/>
      </c>
      <c r="E54" s="52" t="str">
        <f ca="1">IF($A54&lt;&gt;"",VLOOKUP($A54,事前_t!$C:$O,E$1,FALSE),"")</f>
        <v/>
      </c>
      <c r="F54" s="52" t="str">
        <f ca="1">IF($A54&lt;&gt;"",VLOOKUP($A54,事前_t!$C:$O,F$1,FALSE),"")</f>
        <v/>
      </c>
      <c r="G54" s="52" t="str">
        <f t="shared" ca="1" si="4"/>
        <v/>
      </c>
      <c r="H54" s="52" t="str">
        <f t="shared" ca="1" si="4"/>
        <v/>
      </c>
      <c r="I54" s="52" t="str">
        <f t="shared" ca="1" si="4"/>
        <v/>
      </c>
      <c r="J54" s="52" t="str">
        <f ca="1">IF($A54&lt;&gt;"",VLOOKUP($A54,事前_t!$C:$O,J$1,FALSE),"")</f>
        <v/>
      </c>
      <c r="K54" s="52" t="str">
        <f ca="1">IF($A54&lt;&gt;"",VLOOKUP($A54,事前_t!$C:$O,K$1,FALSE),"")</f>
        <v/>
      </c>
      <c r="L54" s="52" t="str">
        <f ca="1">IF($A54&lt;&gt;"",VLOOKUP($A54,事前_t!$C:$O,L$1,FALSE),"")</f>
        <v/>
      </c>
      <c r="M54" s="52" t="str">
        <f t="shared" ca="1" si="5"/>
        <v/>
      </c>
      <c r="N54" s="52" t="str">
        <f t="shared" ca="1" si="5"/>
        <v/>
      </c>
      <c r="O54" s="52" t="str">
        <f t="shared" ca="1" si="3"/>
        <v/>
      </c>
    </row>
    <row r="55" spans="1:15" x14ac:dyDescent="0.15">
      <c r="A55" t="str">
        <f ca="1">IF(事前_t!C55&lt;&gt;"",事前_t!C55,"")</f>
        <v/>
      </c>
      <c r="B55" t="str">
        <f t="shared" ca="1" si="0"/>
        <v/>
      </c>
      <c r="C55" s="52" t="str">
        <f ca="1">IF(事前_t!C55&lt;&gt;"","比較PTFE"&amp;ROW(C55)-3,"")</f>
        <v/>
      </c>
      <c r="D55" s="52" t="str">
        <f ca="1">IF($A55&lt;&gt;"",VLOOKUP($A55,事前_t!$C:$O,D$1,FALSE),"")</f>
        <v/>
      </c>
      <c r="E55" s="52" t="str">
        <f ca="1">IF($A55&lt;&gt;"",VLOOKUP($A55,事前_t!$C:$O,E$1,FALSE),"")</f>
        <v/>
      </c>
      <c r="F55" s="52" t="str">
        <f ca="1">IF($A55&lt;&gt;"",VLOOKUP($A55,事前_t!$C:$O,F$1,FALSE),"")</f>
        <v/>
      </c>
      <c r="G55" s="52" t="str">
        <f t="shared" ca="1" si="4"/>
        <v/>
      </c>
      <c r="H55" s="52" t="str">
        <f t="shared" ca="1" si="4"/>
        <v/>
      </c>
      <c r="I55" s="52" t="str">
        <f t="shared" ca="1" si="4"/>
        <v/>
      </c>
      <c r="J55" s="52" t="str">
        <f ca="1">IF($A55&lt;&gt;"",VLOOKUP($A55,事前_t!$C:$O,J$1,FALSE),"")</f>
        <v/>
      </c>
      <c r="K55" s="52" t="str">
        <f ca="1">IF($A55&lt;&gt;"",VLOOKUP($A55,事前_t!$C:$O,K$1,FALSE),"")</f>
        <v/>
      </c>
      <c r="L55" s="52" t="str">
        <f ca="1">IF($A55&lt;&gt;"",VLOOKUP($A55,事前_t!$C:$O,L$1,FALSE),"")</f>
        <v/>
      </c>
      <c r="M55" s="52" t="str">
        <f t="shared" ca="1" si="5"/>
        <v/>
      </c>
      <c r="N55" s="52" t="str">
        <f t="shared" ca="1" si="5"/>
        <v/>
      </c>
      <c r="O55" s="52" t="str">
        <f t="shared" ca="1" si="3"/>
        <v/>
      </c>
    </row>
    <row r="56" spans="1:15" x14ac:dyDescent="0.15">
      <c r="A56" t="str">
        <f ca="1">IF(事前_t!C56&lt;&gt;"",事前_t!C56,"")</f>
        <v/>
      </c>
      <c r="B56" t="str">
        <f t="shared" ca="1" si="0"/>
        <v/>
      </c>
      <c r="C56" s="52" t="str">
        <f ca="1">IF(事前_t!C56&lt;&gt;"","比較PTFE"&amp;ROW(C56)-3,"")</f>
        <v/>
      </c>
      <c r="D56" s="52" t="str">
        <f ca="1">IF($A56&lt;&gt;"",VLOOKUP($A56,事前_t!$C:$O,D$1,FALSE),"")</f>
        <v/>
      </c>
      <c r="E56" s="52" t="str">
        <f ca="1">IF($A56&lt;&gt;"",VLOOKUP($A56,事前_t!$C:$O,E$1,FALSE),"")</f>
        <v/>
      </c>
      <c r="F56" s="52" t="str">
        <f ca="1">IF($A56&lt;&gt;"",VLOOKUP($A56,事前_t!$C:$O,F$1,FALSE),"")</f>
        <v/>
      </c>
      <c r="G56" s="52" t="str">
        <f t="shared" ca="1" si="4"/>
        <v/>
      </c>
      <c r="H56" s="52" t="str">
        <f t="shared" ca="1" si="4"/>
        <v/>
      </c>
      <c r="I56" s="52" t="str">
        <f t="shared" ca="1" si="4"/>
        <v/>
      </c>
      <c r="J56" s="52" t="str">
        <f ca="1">IF($A56&lt;&gt;"",VLOOKUP($A56,事前_t!$C:$O,J$1,FALSE),"")</f>
        <v/>
      </c>
      <c r="K56" s="52" t="str">
        <f ca="1">IF($A56&lt;&gt;"",VLOOKUP($A56,事前_t!$C:$O,K$1,FALSE),"")</f>
        <v/>
      </c>
      <c r="L56" s="52" t="str">
        <f ca="1">IF($A56&lt;&gt;"",VLOOKUP($A56,事前_t!$C:$O,L$1,FALSE),"")</f>
        <v/>
      </c>
      <c r="M56" s="52" t="str">
        <f t="shared" ca="1" si="5"/>
        <v/>
      </c>
      <c r="N56" s="52" t="str">
        <f t="shared" ca="1" si="5"/>
        <v/>
      </c>
      <c r="O56" s="52" t="str">
        <f t="shared" ca="1" si="3"/>
        <v/>
      </c>
    </row>
    <row r="57" spans="1:15" x14ac:dyDescent="0.15">
      <c r="A57" t="str">
        <f ca="1">IF(事前_t!C57&lt;&gt;"",事前_t!C57,"")</f>
        <v/>
      </c>
      <c r="B57" t="str">
        <f t="shared" ca="1" si="0"/>
        <v/>
      </c>
      <c r="C57" s="52" t="str">
        <f ca="1">IF(事前_t!C57&lt;&gt;"","比較PTFE"&amp;ROW(C57)-3,"")</f>
        <v/>
      </c>
      <c r="D57" s="52" t="str">
        <f ca="1">IF($A57&lt;&gt;"",VLOOKUP($A57,事前_t!$C:$O,D$1,FALSE),"")</f>
        <v/>
      </c>
      <c r="E57" s="52" t="str">
        <f ca="1">IF($A57&lt;&gt;"",VLOOKUP($A57,事前_t!$C:$O,E$1,FALSE),"")</f>
        <v/>
      </c>
      <c r="F57" s="52" t="str">
        <f ca="1">IF($A57&lt;&gt;"",VLOOKUP($A57,事前_t!$C:$O,F$1,FALSE),"")</f>
        <v/>
      </c>
      <c r="G57" s="52" t="str">
        <f t="shared" ca="1" si="4"/>
        <v/>
      </c>
      <c r="H57" s="52" t="str">
        <f t="shared" ca="1" si="4"/>
        <v/>
      </c>
      <c r="I57" s="52" t="str">
        <f t="shared" ca="1" si="4"/>
        <v/>
      </c>
      <c r="J57" s="52" t="str">
        <f ca="1">IF($A57&lt;&gt;"",VLOOKUP($A57,事前_t!$C:$O,J$1,FALSE),"")</f>
        <v/>
      </c>
      <c r="K57" s="52" t="str">
        <f ca="1">IF($A57&lt;&gt;"",VLOOKUP($A57,事前_t!$C:$O,K$1,FALSE),"")</f>
        <v/>
      </c>
      <c r="L57" s="52" t="str">
        <f ca="1">IF($A57&lt;&gt;"",VLOOKUP($A57,事前_t!$C:$O,L$1,FALSE),"")</f>
        <v/>
      </c>
      <c r="M57" s="52" t="str">
        <f t="shared" ca="1" si="5"/>
        <v/>
      </c>
      <c r="N57" s="52" t="str">
        <f t="shared" ca="1" si="5"/>
        <v/>
      </c>
      <c r="O57" s="52" t="str">
        <f t="shared" ca="1" si="3"/>
        <v/>
      </c>
    </row>
    <row r="58" spans="1:15" x14ac:dyDescent="0.15">
      <c r="A58" t="str">
        <f ca="1">IF(事前_t!C58&lt;&gt;"",事前_t!C58,"")</f>
        <v/>
      </c>
      <c r="B58" t="str">
        <f t="shared" ca="1" si="0"/>
        <v/>
      </c>
      <c r="C58" s="52" t="str">
        <f ca="1">IF(事前_t!C58&lt;&gt;"","比較PTFE"&amp;ROW(C58)-3,"")</f>
        <v/>
      </c>
      <c r="D58" s="52" t="str">
        <f ca="1">IF($A58&lt;&gt;"",VLOOKUP($A58,事前_t!$C:$O,D$1,FALSE),"")</f>
        <v/>
      </c>
      <c r="E58" s="52" t="str">
        <f ca="1">IF($A58&lt;&gt;"",VLOOKUP($A58,事前_t!$C:$O,E$1,FALSE),"")</f>
        <v/>
      </c>
      <c r="F58" s="52" t="str">
        <f ca="1">IF($A58&lt;&gt;"",VLOOKUP($A58,事前_t!$C:$O,F$1,FALSE),"")</f>
        <v/>
      </c>
      <c r="G58" s="52" t="str">
        <f t="shared" ca="1" si="4"/>
        <v/>
      </c>
      <c r="H58" s="52" t="str">
        <f t="shared" ca="1" si="4"/>
        <v/>
      </c>
      <c r="I58" s="52" t="str">
        <f t="shared" ca="1" si="4"/>
        <v/>
      </c>
      <c r="J58" s="52" t="str">
        <f ca="1">IF($A58&lt;&gt;"",VLOOKUP($A58,事前_t!$C:$O,J$1,FALSE),"")</f>
        <v/>
      </c>
      <c r="K58" s="52" t="str">
        <f ca="1">IF($A58&lt;&gt;"",VLOOKUP($A58,事前_t!$C:$O,K$1,FALSE),"")</f>
        <v/>
      </c>
      <c r="L58" s="52" t="str">
        <f ca="1">IF($A58&lt;&gt;"",VLOOKUP($A58,事前_t!$C:$O,L$1,FALSE),"")</f>
        <v/>
      </c>
      <c r="M58" s="52" t="str">
        <f t="shared" ca="1" si="5"/>
        <v/>
      </c>
      <c r="N58" s="52" t="str">
        <f t="shared" ca="1" si="5"/>
        <v/>
      </c>
      <c r="O58" s="52" t="str">
        <f t="shared" ca="1" si="3"/>
        <v/>
      </c>
    </row>
    <row r="59" spans="1:15" x14ac:dyDescent="0.15">
      <c r="A59" t="str">
        <f ca="1">IF(事前_t!C59&lt;&gt;"",事前_t!C59,"")</f>
        <v/>
      </c>
      <c r="B59" t="str">
        <f t="shared" ca="1" si="0"/>
        <v/>
      </c>
      <c r="C59" s="52" t="str">
        <f ca="1">IF(事前_t!C59&lt;&gt;"","比較PTFE"&amp;ROW(C59)-3,"")</f>
        <v/>
      </c>
      <c r="D59" s="52" t="str">
        <f ca="1">IF($A59&lt;&gt;"",VLOOKUP($A59,事前_t!$C:$O,D$1,FALSE),"")</f>
        <v/>
      </c>
      <c r="E59" s="52" t="str">
        <f ca="1">IF($A59&lt;&gt;"",VLOOKUP($A59,事前_t!$C:$O,E$1,FALSE),"")</f>
        <v/>
      </c>
      <c r="F59" s="52" t="str">
        <f ca="1">IF($A59&lt;&gt;"",VLOOKUP($A59,事前_t!$C:$O,F$1,FALSE),"")</f>
        <v/>
      </c>
      <c r="G59" s="52" t="str">
        <f t="shared" ca="1" si="4"/>
        <v/>
      </c>
      <c r="H59" s="52" t="str">
        <f t="shared" ca="1" si="4"/>
        <v/>
      </c>
      <c r="I59" s="52" t="str">
        <f t="shared" ca="1" si="4"/>
        <v/>
      </c>
      <c r="J59" s="52" t="str">
        <f ca="1">IF($A59&lt;&gt;"",VLOOKUP($A59,事前_t!$C:$O,J$1,FALSE),"")</f>
        <v/>
      </c>
      <c r="K59" s="52" t="str">
        <f ca="1">IF($A59&lt;&gt;"",VLOOKUP($A59,事前_t!$C:$O,K$1,FALSE),"")</f>
        <v/>
      </c>
      <c r="L59" s="52" t="str">
        <f ca="1">IF($A59&lt;&gt;"",VLOOKUP($A59,事前_t!$C:$O,L$1,FALSE),"")</f>
        <v/>
      </c>
      <c r="M59" s="52" t="str">
        <f t="shared" ca="1" si="5"/>
        <v/>
      </c>
      <c r="N59" s="52" t="str">
        <f t="shared" ca="1" si="5"/>
        <v/>
      </c>
      <c r="O59" s="52" t="str">
        <f t="shared" ca="1" si="3"/>
        <v/>
      </c>
    </row>
    <row r="60" spans="1:15" x14ac:dyDescent="0.15">
      <c r="A60" t="str">
        <f ca="1">IF(事前_t!C60&lt;&gt;"",事前_t!C60,"")</f>
        <v/>
      </c>
      <c r="B60" t="str">
        <f t="shared" ca="1" si="0"/>
        <v/>
      </c>
      <c r="C60" s="52" t="str">
        <f ca="1">IF(事前_t!C60&lt;&gt;"","比較PTFE"&amp;ROW(C60)-3,"")</f>
        <v/>
      </c>
      <c r="D60" s="52" t="str">
        <f ca="1">IF($A60&lt;&gt;"",VLOOKUP($A60,事前_t!$C:$O,D$1,FALSE),"")</f>
        <v/>
      </c>
      <c r="E60" s="52" t="str">
        <f ca="1">IF($A60&lt;&gt;"",VLOOKUP($A60,事前_t!$C:$O,E$1,FALSE),"")</f>
        <v/>
      </c>
      <c r="F60" s="52" t="str">
        <f ca="1">IF($A60&lt;&gt;"",VLOOKUP($A60,事前_t!$C:$O,F$1,FALSE),"")</f>
        <v/>
      </c>
      <c r="G60" s="52" t="str">
        <f t="shared" ca="1" si="4"/>
        <v/>
      </c>
      <c r="H60" s="52" t="str">
        <f t="shared" ca="1" si="4"/>
        <v/>
      </c>
      <c r="I60" s="52" t="str">
        <f t="shared" ca="1" si="4"/>
        <v/>
      </c>
      <c r="J60" s="52" t="str">
        <f ca="1">IF($A60&lt;&gt;"",VLOOKUP($A60,事前_t!$C:$O,J$1,FALSE),"")</f>
        <v/>
      </c>
      <c r="K60" s="52" t="str">
        <f ca="1">IF($A60&lt;&gt;"",VLOOKUP($A60,事前_t!$C:$O,K$1,FALSE),"")</f>
        <v/>
      </c>
      <c r="L60" s="52" t="str">
        <f ca="1">IF($A60&lt;&gt;"",VLOOKUP($A60,事前_t!$C:$O,L$1,FALSE),"")</f>
        <v/>
      </c>
      <c r="M60" s="52" t="str">
        <f t="shared" ca="1" si="5"/>
        <v/>
      </c>
      <c r="N60" s="52" t="str">
        <f t="shared" ca="1" si="5"/>
        <v/>
      </c>
      <c r="O60" s="52" t="str">
        <f t="shared" ca="1" si="3"/>
        <v/>
      </c>
    </row>
    <row r="61" spans="1:15" x14ac:dyDescent="0.15">
      <c r="A61" t="str">
        <f ca="1">IF(事前_t!C61&lt;&gt;"",事前_t!C61,"")</f>
        <v/>
      </c>
      <c r="B61" t="str">
        <f t="shared" ca="1" si="0"/>
        <v/>
      </c>
      <c r="C61" s="52" t="str">
        <f ca="1">IF(事前_t!C61&lt;&gt;"","比較PTFE"&amp;ROW(C61)-3,"")</f>
        <v/>
      </c>
      <c r="D61" s="52" t="str">
        <f ca="1">IF($A61&lt;&gt;"",VLOOKUP($A61,事前_t!$C:$O,D$1,FALSE),"")</f>
        <v/>
      </c>
      <c r="E61" s="52" t="str">
        <f ca="1">IF($A61&lt;&gt;"",VLOOKUP($A61,事前_t!$C:$O,E$1,FALSE),"")</f>
        <v/>
      </c>
      <c r="F61" s="52" t="str">
        <f ca="1">IF($A61&lt;&gt;"",VLOOKUP($A61,事前_t!$C:$O,F$1,FALSE),"")</f>
        <v/>
      </c>
      <c r="G61" s="52" t="str">
        <f t="shared" ca="1" si="4"/>
        <v/>
      </c>
      <c r="H61" s="52" t="str">
        <f t="shared" ca="1" si="4"/>
        <v/>
      </c>
      <c r="I61" s="52" t="str">
        <f t="shared" ca="1" si="4"/>
        <v/>
      </c>
      <c r="J61" s="52" t="str">
        <f ca="1">IF($A61&lt;&gt;"",VLOOKUP($A61,事前_t!$C:$O,J$1,FALSE),"")</f>
        <v/>
      </c>
      <c r="K61" s="52" t="str">
        <f ca="1">IF($A61&lt;&gt;"",VLOOKUP($A61,事前_t!$C:$O,K$1,FALSE),"")</f>
        <v/>
      </c>
      <c r="L61" s="52" t="str">
        <f ca="1">IF($A61&lt;&gt;"",VLOOKUP($A61,事前_t!$C:$O,L$1,FALSE),"")</f>
        <v/>
      </c>
      <c r="M61" s="52" t="str">
        <f t="shared" ca="1" si="5"/>
        <v/>
      </c>
      <c r="N61" s="52" t="str">
        <f t="shared" ca="1" si="5"/>
        <v/>
      </c>
      <c r="O61" s="52" t="str">
        <f t="shared" ca="1" si="3"/>
        <v/>
      </c>
    </row>
    <row r="62" spans="1:15" x14ac:dyDescent="0.15">
      <c r="A62" t="str">
        <f ca="1">IF(事前_t!C62&lt;&gt;"",事前_t!C62,"")</f>
        <v/>
      </c>
      <c r="B62" t="str">
        <f t="shared" ca="1" si="0"/>
        <v/>
      </c>
      <c r="C62" s="52" t="str">
        <f ca="1">IF(事前_t!C62&lt;&gt;"","比較PTFE"&amp;ROW(C62)-3,"")</f>
        <v/>
      </c>
      <c r="D62" s="52" t="str">
        <f ca="1">IF($A62&lt;&gt;"",VLOOKUP($A62,事前_t!$C:$O,D$1,FALSE),"")</f>
        <v/>
      </c>
      <c r="E62" s="52" t="str">
        <f ca="1">IF($A62&lt;&gt;"",VLOOKUP($A62,事前_t!$C:$O,E$1,FALSE),"")</f>
        <v/>
      </c>
      <c r="F62" s="52" t="str">
        <f ca="1">IF($A62&lt;&gt;"",VLOOKUP($A62,事前_t!$C:$O,F$1,FALSE),"")</f>
        <v/>
      </c>
      <c r="G62" s="52" t="str">
        <f t="shared" ca="1" si="4"/>
        <v/>
      </c>
      <c r="H62" s="52" t="str">
        <f t="shared" ca="1" si="4"/>
        <v/>
      </c>
      <c r="I62" s="52" t="str">
        <f t="shared" ca="1" si="4"/>
        <v/>
      </c>
      <c r="J62" s="52" t="str">
        <f ca="1">IF($A62&lt;&gt;"",VLOOKUP($A62,事前_t!$C:$O,J$1,FALSE),"")</f>
        <v/>
      </c>
      <c r="K62" s="52" t="str">
        <f ca="1">IF($A62&lt;&gt;"",VLOOKUP($A62,事前_t!$C:$O,K$1,FALSE),"")</f>
        <v/>
      </c>
      <c r="L62" s="52" t="str">
        <f ca="1">IF($A62&lt;&gt;"",VLOOKUP($A62,事前_t!$C:$O,L$1,FALSE),"")</f>
        <v/>
      </c>
      <c r="M62" s="52" t="str">
        <f t="shared" ca="1" si="5"/>
        <v/>
      </c>
      <c r="N62" s="52" t="str">
        <f t="shared" ca="1" si="5"/>
        <v/>
      </c>
      <c r="O62" s="52" t="str">
        <f t="shared" ca="1" si="3"/>
        <v/>
      </c>
    </row>
    <row r="63" spans="1:15" x14ac:dyDescent="0.15">
      <c r="A63" t="str">
        <f ca="1">IF(事前_t!C63&lt;&gt;"",事前_t!C63,"")</f>
        <v/>
      </c>
      <c r="B63" t="str">
        <f t="shared" ca="1" si="0"/>
        <v/>
      </c>
      <c r="C63" s="52" t="str">
        <f ca="1">IF(事前_t!C63&lt;&gt;"","比較PTFE"&amp;ROW(C63)-3,"")</f>
        <v/>
      </c>
      <c r="D63" s="52" t="str">
        <f ca="1">IF($A63&lt;&gt;"",VLOOKUP($A63,事前_t!$C:$O,D$1,FALSE),"")</f>
        <v/>
      </c>
      <c r="E63" s="52" t="str">
        <f ca="1">IF($A63&lt;&gt;"",VLOOKUP($A63,事前_t!$C:$O,E$1,FALSE),"")</f>
        <v/>
      </c>
      <c r="F63" s="52" t="str">
        <f ca="1">IF($A63&lt;&gt;"",VLOOKUP($A63,事前_t!$C:$O,F$1,FALSE),"")</f>
        <v/>
      </c>
      <c r="G63" s="52" t="str">
        <f t="shared" ca="1" si="4"/>
        <v/>
      </c>
      <c r="H63" s="52" t="str">
        <f t="shared" ca="1" si="4"/>
        <v/>
      </c>
      <c r="I63" s="52" t="str">
        <f t="shared" ca="1" si="4"/>
        <v/>
      </c>
      <c r="J63" s="52" t="str">
        <f ca="1">IF($A63&lt;&gt;"",VLOOKUP($A63,事前_t!$C:$O,J$1,FALSE),"")</f>
        <v/>
      </c>
      <c r="K63" s="52" t="str">
        <f ca="1">IF($A63&lt;&gt;"",VLOOKUP($A63,事前_t!$C:$O,K$1,FALSE),"")</f>
        <v/>
      </c>
      <c r="L63" s="52" t="str">
        <f ca="1">IF($A63&lt;&gt;"",VLOOKUP($A63,事前_t!$C:$O,L$1,FALSE),"")</f>
        <v/>
      </c>
      <c r="M63" s="52" t="str">
        <f t="shared" ca="1" si="5"/>
        <v/>
      </c>
      <c r="N63" s="52" t="str">
        <f t="shared" ca="1" si="5"/>
        <v/>
      </c>
      <c r="O63" s="52" t="str">
        <f t="shared" ca="1" si="3"/>
        <v/>
      </c>
    </row>
  </sheetData>
  <mergeCells count="2">
    <mergeCell ref="D2:I2"/>
    <mergeCell ref="J2:O2"/>
  </mergeCells>
  <phoneticPr fontId="1"/>
  <pageMargins left="0.7" right="0.7" top="0.75" bottom="0.75" header="0.3" footer="0.3"/>
  <ignoredErrors>
    <ignoredError sqref="B5 B6:B63"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8267-97B2-4F6E-A871-353C1987FCF7}">
  <dimension ref="A1:CP62"/>
  <sheetViews>
    <sheetView zoomScale="70" zoomScaleNormal="70" workbookViewId="0">
      <selection activeCell="D6" sqref="D6"/>
    </sheetView>
  </sheetViews>
  <sheetFormatPr defaultRowHeight="13.5" x14ac:dyDescent="0.15"/>
  <cols>
    <col min="1" max="1" width="14.5" customWidth="1"/>
    <col min="3" max="3" width="42.625" customWidth="1"/>
    <col min="5" max="5" width="36.5" bestFit="1" customWidth="1"/>
    <col min="7" max="7" width="17.125" bestFit="1" customWidth="1"/>
    <col min="8" max="19" width="9" style="54"/>
    <col min="21" max="21" width="15.875" customWidth="1"/>
  </cols>
  <sheetData>
    <row r="1" spans="1:94" x14ac:dyDescent="0.15">
      <c r="H1" s="156" t="s">
        <v>86</v>
      </c>
      <c r="I1" s="157"/>
      <c r="J1" s="157"/>
      <c r="K1" s="157"/>
      <c r="L1" s="157"/>
      <c r="M1" s="158"/>
      <c r="N1" s="156" t="s">
        <v>88</v>
      </c>
      <c r="O1" s="157"/>
      <c r="P1" s="157"/>
      <c r="Q1" s="157"/>
      <c r="R1" s="157"/>
      <c r="S1" s="158"/>
      <c r="V1" s="156" t="s">
        <v>86</v>
      </c>
      <c r="W1" s="157"/>
      <c r="X1" s="157"/>
      <c r="Y1" s="157"/>
      <c r="Z1" s="157"/>
      <c r="AA1" s="158"/>
      <c r="AB1" s="156" t="s">
        <v>88</v>
      </c>
      <c r="AC1" s="157"/>
      <c r="AD1" s="157"/>
      <c r="AE1" s="157"/>
      <c r="AF1" s="157"/>
      <c r="AG1" s="158"/>
    </row>
    <row r="2" spans="1:94" ht="34.5" customHeight="1" x14ac:dyDescent="0.15">
      <c r="A2" s="28" t="s">
        <v>344</v>
      </c>
      <c r="C2" t="s">
        <v>279</v>
      </c>
      <c r="E2" t="s">
        <v>278</v>
      </c>
      <c r="G2" s="52" t="s">
        <v>280</v>
      </c>
      <c r="H2" s="53" t="s">
        <v>100</v>
      </c>
      <c r="I2" s="53" t="s">
        <v>99</v>
      </c>
      <c r="J2" s="53" t="s">
        <v>98</v>
      </c>
      <c r="K2" s="53" t="s">
        <v>101</v>
      </c>
      <c r="L2" s="53" t="s">
        <v>102</v>
      </c>
      <c r="M2" s="53" t="s">
        <v>103</v>
      </c>
      <c r="N2" s="53" t="s">
        <v>100</v>
      </c>
      <c r="O2" s="53" t="s">
        <v>99</v>
      </c>
      <c r="P2" s="53" t="s">
        <v>98</v>
      </c>
      <c r="Q2" s="53" t="s">
        <v>101</v>
      </c>
      <c r="R2" s="53" t="s">
        <v>102</v>
      </c>
      <c r="S2" s="53" t="s">
        <v>103</v>
      </c>
      <c r="U2" s="53" t="s">
        <v>277</v>
      </c>
      <c r="V2" s="53" t="s">
        <v>100</v>
      </c>
      <c r="W2" s="53" t="s">
        <v>99</v>
      </c>
      <c r="X2" s="53" t="s">
        <v>98</v>
      </c>
      <c r="Y2" s="53" t="s">
        <v>101</v>
      </c>
      <c r="Z2" s="53" t="s">
        <v>102</v>
      </c>
      <c r="AA2" s="53" t="s">
        <v>103</v>
      </c>
      <c r="AB2" s="53" t="s">
        <v>100</v>
      </c>
      <c r="AC2" s="53" t="s">
        <v>99</v>
      </c>
      <c r="AD2" s="53" t="s">
        <v>98</v>
      </c>
      <c r="AE2" s="53" t="s">
        <v>101</v>
      </c>
      <c r="AF2" s="53" t="s">
        <v>102</v>
      </c>
      <c r="AG2" s="53" t="s">
        <v>103</v>
      </c>
      <c r="AI2" s="56" t="s">
        <v>282</v>
      </c>
      <c r="AJ2" s="56" t="s">
        <v>283</v>
      </c>
      <c r="AK2" s="56" t="s">
        <v>284</v>
      </c>
      <c r="AL2" s="56" t="s">
        <v>285</v>
      </c>
      <c r="AM2" s="56" t="s">
        <v>286</v>
      </c>
      <c r="AN2" s="56" t="s">
        <v>287</v>
      </c>
      <c r="AO2" s="56" t="s">
        <v>288</v>
      </c>
      <c r="AP2" s="56" t="s">
        <v>289</v>
      </c>
      <c r="AQ2" s="56" t="s">
        <v>290</v>
      </c>
      <c r="AR2" s="56" t="s">
        <v>291</v>
      </c>
      <c r="AS2" s="56" t="s">
        <v>292</v>
      </c>
      <c r="AT2" s="56" t="s">
        <v>293</v>
      </c>
      <c r="AU2" s="56" t="s">
        <v>294</v>
      </c>
      <c r="AV2" s="56" t="s">
        <v>295</v>
      </c>
      <c r="AW2" s="56" t="s">
        <v>296</v>
      </c>
      <c r="AX2" s="56" t="s">
        <v>297</v>
      </c>
      <c r="AY2" s="56" t="s">
        <v>298</v>
      </c>
      <c r="AZ2" s="56" t="s">
        <v>299</v>
      </c>
      <c r="BA2" s="56" t="s">
        <v>300</v>
      </c>
      <c r="BB2" s="56" t="s">
        <v>301</v>
      </c>
      <c r="BC2" s="56" t="s">
        <v>302</v>
      </c>
      <c r="BD2" s="56" t="s">
        <v>303</v>
      </c>
      <c r="BE2" s="56" t="s">
        <v>304</v>
      </c>
      <c r="BF2" s="56" t="s">
        <v>305</v>
      </c>
      <c r="BG2" s="56" t="s">
        <v>306</v>
      </c>
      <c r="BH2" s="56" t="s">
        <v>307</v>
      </c>
      <c r="BI2" s="56" t="s">
        <v>308</v>
      </c>
      <c r="BJ2" s="56" t="s">
        <v>309</v>
      </c>
      <c r="BK2" s="56" t="s">
        <v>310</v>
      </c>
      <c r="BL2" s="56" t="s">
        <v>311</v>
      </c>
      <c r="BM2" s="56" t="s">
        <v>312</v>
      </c>
      <c r="BN2" s="56" t="s">
        <v>313</v>
      </c>
      <c r="BO2" s="56" t="s">
        <v>314</v>
      </c>
      <c r="BP2" s="56" t="s">
        <v>315</v>
      </c>
      <c r="BQ2" s="56" t="s">
        <v>316</v>
      </c>
      <c r="BR2" s="56" t="s">
        <v>317</v>
      </c>
      <c r="BS2" s="56" t="s">
        <v>318</v>
      </c>
      <c r="BT2" s="56" t="s">
        <v>319</v>
      </c>
      <c r="BU2" s="56" t="s">
        <v>320</v>
      </c>
      <c r="BV2" s="56" t="s">
        <v>321</v>
      </c>
      <c r="BW2" s="56" t="s">
        <v>322</v>
      </c>
      <c r="BX2" s="56" t="s">
        <v>323</v>
      </c>
      <c r="BY2" s="56" t="s">
        <v>324</v>
      </c>
      <c r="BZ2" s="56" t="s">
        <v>325</v>
      </c>
      <c r="CA2" s="56" t="s">
        <v>326</v>
      </c>
      <c r="CB2" s="56" t="s">
        <v>327</v>
      </c>
      <c r="CC2" s="56" t="s">
        <v>328</v>
      </c>
      <c r="CD2" s="56" t="s">
        <v>329</v>
      </c>
      <c r="CE2" s="56" t="s">
        <v>330</v>
      </c>
      <c r="CF2" s="56" t="s">
        <v>331</v>
      </c>
      <c r="CG2" s="56" t="s">
        <v>332</v>
      </c>
      <c r="CH2" s="56" t="s">
        <v>333</v>
      </c>
      <c r="CI2" s="56" t="s">
        <v>334</v>
      </c>
      <c r="CJ2" s="56" t="s">
        <v>335</v>
      </c>
      <c r="CK2" s="56" t="s">
        <v>336</v>
      </c>
      <c r="CL2" s="56" t="s">
        <v>337</v>
      </c>
      <c r="CM2" s="56" t="s">
        <v>338</v>
      </c>
      <c r="CN2" s="56" t="s">
        <v>339</v>
      </c>
      <c r="CO2" s="56" t="s">
        <v>340</v>
      </c>
    </row>
    <row r="3" spans="1:94" x14ac:dyDescent="0.15">
      <c r="A3" s="52" t="str" cm="1">
        <f t="array" ref="A3">IFERROR(_xlfn._xlws.FILTER(ROW(試験情報記入表!C11:C70),試験情報記入表!C11:C70="拡散反射率"),"")</f>
        <v/>
      </c>
      <c r="C3" s="52" t="str" cm="1">
        <f t="array" aca="1" ref="C3" ca="1">IF(A3="","",IF(INDIRECT("試験情報記入表!B"&amp;A3)="","",INDIRECT("試験情報記入表!M"&amp;A3)&amp;","&amp;INDIRECT("試験情報記入表!N"&amp;A3)&amp;","&amp;INDIRECT("試験情報記入表!O"&amp;A3)&amp;","&amp;INDIRECT("試験情報記入表!P"&amp;A3)&amp;","&amp;INDIRECT("試験情報記入表!Q"&amp;A3)&amp;","&amp;INDIRECT("試験情報記入表!R"&amp;A3)&amp;","&amp;INDIRECT("試験情報記入表!S"&amp;A3)&amp;","&amp;INDIRECT("試験情報記入表!T"&amp;A3)&amp;","&amp;INDIRECT("試験情報記入表!U"&amp;A3)&amp;","&amp;INDIRECT("試験情報記入表!V"&amp;A3)&amp;","&amp;INDIRECT("試験情報記入表!W"&amp;A3)&amp;","&amp;INDIRECT("試験情報記入表!X"&amp;A3)))</f>
        <v/>
      </c>
      <c r="E3" s="52" t="str" cm="1">
        <f t="array" aca="1" ref="E3" ca="1">_xlfn.UNIQUE(C3:C62)</f>
        <v/>
      </c>
      <c r="F3" t="s">
        <v>282</v>
      </c>
      <c r="G3" s="52" t="str">
        <f ca="1">IF(E3&lt;&gt;"","事前"&amp;F3,"")</f>
        <v/>
      </c>
      <c r="H3" s="4" t="str" cm="1">
        <f t="array" aca="1" ref="H3" ca="1">IF(事前検証計算用!E3="","",_xlfn.TEXTSPLIT(事前検証計算用!E3,","))</f>
        <v/>
      </c>
      <c r="I3" s="55"/>
      <c r="J3" s="55"/>
      <c r="K3" s="55"/>
      <c r="L3" s="55"/>
      <c r="M3" s="55"/>
      <c r="N3" s="55"/>
      <c r="O3" s="55"/>
      <c r="P3" s="55"/>
      <c r="Q3" s="55"/>
      <c r="R3" s="55"/>
      <c r="S3" s="55"/>
      <c r="U3" s="52" t="str">
        <f ca="1">IF(E3&lt;&gt;"","比較"&amp;F3,"")</f>
        <v/>
      </c>
      <c r="V3" s="55" t="str">
        <f t="shared" ref="V3:V62" ca="1" si="0">IF(H3="","",H3)</f>
        <v/>
      </c>
      <c r="W3" s="55" t="str">
        <f t="shared" ref="W3:AD3" si="1">IF(I3="","",I3)</f>
        <v/>
      </c>
      <c r="X3" s="55" t="str">
        <f t="shared" si="1"/>
        <v/>
      </c>
      <c r="Y3" s="55" t="str">
        <f>IF(K3="","",0)</f>
        <v/>
      </c>
      <c r="Z3" s="55" t="str">
        <f>IF(L3="","",0)</f>
        <v/>
      </c>
      <c r="AA3" s="55" t="str">
        <f>IF(M3="","",0)</f>
        <v/>
      </c>
      <c r="AB3" s="55" t="str">
        <f t="shared" si="1"/>
        <v/>
      </c>
      <c r="AC3" s="55" t="str">
        <f t="shared" si="1"/>
        <v/>
      </c>
      <c r="AD3" s="55" t="str">
        <f t="shared" si="1"/>
        <v/>
      </c>
      <c r="AE3" s="55" t="str">
        <f>IF(Q3="","",270)</f>
        <v/>
      </c>
      <c r="AF3" s="55" t="str">
        <f>IF(R3="","",270)</f>
        <v/>
      </c>
      <c r="AG3" s="55" t="str">
        <f>IF(S3="","",0)</f>
        <v/>
      </c>
      <c r="AI3" t="str" cm="1">
        <f t="array" aca="1" ref="AI3:CP3" ca="1">TRANSPOSE(G3:G62)</f>
        <v/>
      </c>
      <c r="AJ3" t="str">
        <f ca="1"/>
        <v/>
      </c>
      <c r="AK3" t="str">
        <f ca="1"/>
        <v/>
      </c>
      <c r="AL3" t="str">
        <f ca="1"/>
        <v/>
      </c>
      <c r="AM3" t="str">
        <f ca="1"/>
        <v/>
      </c>
      <c r="AN3" t="str">
        <f ca="1"/>
        <v/>
      </c>
      <c r="AO3" t="str">
        <f ca="1"/>
        <v/>
      </c>
      <c r="AP3" t="str">
        <f ca="1"/>
        <v/>
      </c>
      <c r="AQ3" t="str">
        <f ca="1"/>
        <v/>
      </c>
      <c r="AR3" t="str">
        <f ca="1"/>
        <v/>
      </c>
      <c r="AS3" t="str">
        <f ca="1"/>
        <v/>
      </c>
      <c r="AT3" t="str">
        <f ca="1"/>
        <v/>
      </c>
      <c r="AU3" t="str">
        <f ca="1"/>
        <v/>
      </c>
      <c r="AV3" t="str">
        <f ca="1"/>
        <v/>
      </c>
      <c r="AW3" t="str">
        <f ca="1"/>
        <v/>
      </c>
      <c r="AX3" t="str">
        <f ca="1"/>
        <v/>
      </c>
      <c r="AY3" t="str">
        <f ca="1"/>
        <v/>
      </c>
      <c r="AZ3" t="str">
        <f ca="1"/>
        <v/>
      </c>
      <c r="BA3" t="str">
        <f ca="1"/>
        <v/>
      </c>
      <c r="BB3" t="str">
        <f ca="1"/>
        <v/>
      </c>
      <c r="BC3" t="str">
        <f ca="1"/>
        <v/>
      </c>
      <c r="BD3" t="str">
        <f ca="1"/>
        <v/>
      </c>
      <c r="BE3" t="str">
        <f ca="1"/>
        <v/>
      </c>
      <c r="BF3" t="str">
        <f ca="1"/>
        <v/>
      </c>
      <c r="BG3" t="str">
        <f ca="1"/>
        <v/>
      </c>
      <c r="BH3" t="str">
        <f ca="1"/>
        <v/>
      </c>
      <c r="BI3" t="str">
        <f ca="1"/>
        <v/>
      </c>
      <c r="BJ3" t="str">
        <f ca="1"/>
        <v/>
      </c>
      <c r="BK3" t="str">
        <f ca="1"/>
        <v/>
      </c>
      <c r="BL3" t="str">
        <f ca="1"/>
        <v/>
      </c>
      <c r="BM3" t="str">
        <f ca="1"/>
        <v/>
      </c>
      <c r="BN3" t="str">
        <f ca="1"/>
        <v/>
      </c>
      <c r="BO3" t="str">
        <f ca="1"/>
        <v/>
      </c>
      <c r="BP3" t="str">
        <f ca="1"/>
        <v/>
      </c>
      <c r="BQ3" t="str">
        <f ca="1"/>
        <v/>
      </c>
      <c r="BR3" t="str">
        <f ca="1"/>
        <v/>
      </c>
      <c r="BS3" t="str">
        <f ca="1"/>
        <v/>
      </c>
      <c r="BT3" t="str">
        <f ca="1"/>
        <v/>
      </c>
      <c r="BU3" t="str">
        <f ca="1"/>
        <v/>
      </c>
      <c r="BV3" t="str">
        <f ca="1"/>
        <v/>
      </c>
      <c r="BW3" t="str">
        <f ca="1"/>
        <v/>
      </c>
      <c r="BX3" t="str">
        <f ca="1"/>
        <v/>
      </c>
      <c r="BY3" t="str">
        <f ca="1"/>
        <v/>
      </c>
      <c r="BZ3" t="str">
        <f ca="1"/>
        <v/>
      </c>
      <c r="CA3" t="str">
        <f ca="1"/>
        <v/>
      </c>
      <c r="CB3" t="str">
        <f ca="1"/>
        <v/>
      </c>
      <c r="CC3" t="str">
        <f ca="1"/>
        <v/>
      </c>
      <c r="CD3" t="str">
        <f ca="1"/>
        <v/>
      </c>
      <c r="CE3" t="str">
        <f ca="1"/>
        <v/>
      </c>
      <c r="CF3" t="str">
        <f ca="1"/>
        <v/>
      </c>
      <c r="CG3" t="str">
        <f ca="1"/>
        <v/>
      </c>
      <c r="CH3" t="str">
        <f ca="1"/>
        <v/>
      </c>
      <c r="CI3" t="str">
        <f ca="1"/>
        <v/>
      </c>
      <c r="CJ3" t="str">
        <f ca="1"/>
        <v/>
      </c>
      <c r="CK3" t="str">
        <f ca="1"/>
        <v/>
      </c>
      <c r="CL3" t="str">
        <f ca="1"/>
        <v/>
      </c>
      <c r="CM3" t="str">
        <f ca="1"/>
        <v/>
      </c>
      <c r="CN3" t="str">
        <f ca="1"/>
        <v/>
      </c>
      <c r="CO3" t="str">
        <f ca="1"/>
        <v/>
      </c>
      <c r="CP3" t="str">
        <f ca="1"/>
        <v/>
      </c>
    </row>
    <row r="4" spans="1:94" x14ac:dyDescent="0.15">
      <c r="A4" s="52"/>
      <c r="C4" s="52" t="str" cm="1">
        <f t="array" aca="1" ref="C4" ca="1">IF(A4="","",IF(INDIRECT("試験情報記入表!B"&amp;A4)="","",INDIRECT("試験情報記入表!M"&amp;A4)&amp;","&amp;INDIRECT("試験情報記入表!N"&amp;A4)&amp;","&amp;INDIRECT("試験情報記入表!O"&amp;A4)&amp;","&amp;INDIRECT("試験情報記入表!P"&amp;A4)&amp;","&amp;INDIRECT("試験情報記入表!Q"&amp;A4)&amp;","&amp;INDIRECT("試験情報記入表!R"&amp;A4)&amp;","&amp;INDIRECT("試験情報記入表!S"&amp;A4)&amp;","&amp;INDIRECT("試験情報記入表!T"&amp;A4)&amp;","&amp;INDIRECT("試験情報記入表!U"&amp;A4)&amp;","&amp;INDIRECT("試験情報記入表!V"&amp;A4)&amp;","&amp;INDIRECT("試験情報記入表!W"&amp;A4)&amp;","&amp;INDIRECT("試験情報記入表!X"&amp;A4)))</f>
        <v/>
      </c>
      <c r="E4" s="52"/>
      <c r="F4" t="s">
        <v>283</v>
      </c>
      <c r="G4" s="52" t="str">
        <f t="shared" ref="G4:G62" si="2">IF(E4&lt;&gt;"","事前"&amp;F4,"")</f>
        <v/>
      </c>
      <c r="H4" s="4" t="str" cm="1">
        <f t="array" ref="H4">IF(事前検証計算用!E4="","",_xlfn.TEXTSPLIT(事前検証計算用!E4,","))</f>
        <v/>
      </c>
      <c r="I4" s="55"/>
      <c r="J4" s="55"/>
      <c r="K4" s="55"/>
      <c r="L4" s="55"/>
      <c r="M4" s="55"/>
      <c r="N4" s="55"/>
      <c r="O4" s="55"/>
      <c r="P4" s="55"/>
      <c r="Q4" s="55"/>
      <c r="R4" s="55"/>
      <c r="S4" s="55"/>
      <c r="U4" s="52" t="str">
        <f t="shared" ref="U4:U62" si="3">IF(E4&lt;&gt;"","比較"&amp;F4,"")</f>
        <v/>
      </c>
      <c r="V4" s="55" t="str">
        <f t="shared" si="0"/>
        <v/>
      </c>
      <c r="W4" s="55" t="str">
        <f>IF(I4="","",I4)</f>
        <v/>
      </c>
      <c r="X4" s="55" t="str">
        <f t="shared" ref="X4:X62" si="4">IF(J4="","",J4)</f>
        <v/>
      </c>
      <c r="Y4" s="55" t="str">
        <f t="shared" ref="Y4:Y61" si="5">IF(K4="","",0)</f>
        <v/>
      </c>
      <c r="Z4" s="55" t="str">
        <f t="shared" ref="Z4:Z61" si="6">IF(L4="","",0)</f>
        <v/>
      </c>
      <c r="AA4" s="55" t="str">
        <f t="shared" ref="AA4:AA61" si="7">IF(M4="","",0)</f>
        <v/>
      </c>
      <c r="AB4" s="55" t="str">
        <f t="shared" ref="AB4:AB62" si="8">IF(N4="","",N4)</f>
        <v/>
      </c>
      <c r="AC4" s="55" t="str">
        <f t="shared" ref="AC4:AC62" si="9">IF(O4="","",O4)</f>
        <v/>
      </c>
      <c r="AD4" s="55" t="str">
        <f t="shared" ref="AD4:AD62" si="10">IF(P4="","",P4)</f>
        <v/>
      </c>
      <c r="AE4" s="55" t="str">
        <f t="shared" ref="AE4:AE62" si="11">IF(Q4="","",270)</f>
        <v/>
      </c>
      <c r="AF4" s="55" t="str">
        <f t="shared" ref="AF4:AF62" si="12">IF(R4="","",270)</f>
        <v/>
      </c>
      <c r="AG4" s="55" t="str">
        <f t="shared" ref="AG4:AG62" si="13">IF(S4="","",0)</f>
        <v/>
      </c>
    </row>
    <row r="5" spans="1:94" x14ac:dyDescent="0.15">
      <c r="A5" s="52"/>
      <c r="C5" s="52" t="str" cm="1">
        <f t="array" aca="1" ref="C5" ca="1">IF(A5="","",IF(INDIRECT("試験情報記入表!B"&amp;A5)="","",INDIRECT("試験情報記入表!M"&amp;A5)&amp;","&amp;INDIRECT("試験情報記入表!N"&amp;A5)&amp;","&amp;INDIRECT("試験情報記入表!O"&amp;A5)&amp;","&amp;INDIRECT("試験情報記入表!P"&amp;A5)&amp;","&amp;INDIRECT("試験情報記入表!Q"&amp;A5)&amp;","&amp;INDIRECT("試験情報記入表!R"&amp;A5)&amp;","&amp;INDIRECT("試験情報記入表!S"&amp;A5)&amp;","&amp;INDIRECT("試験情報記入表!T"&amp;A5)&amp;","&amp;INDIRECT("試験情報記入表!U"&amp;A5)&amp;","&amp;INDIRECT("試験情報記入表!V"&amp;A5)&amp;","&amp;INDIRECT("試験情報記入表!W"&amp;A5)&amp;","&amp;INDIRECT("試験情報記入表!X"&amp;A5)))</f>
        <v/>
      </c>
      <c r="E5" s="52"/>
      <c r="F5" t="s">
        <v>284</v>
      </c>
      <c r="G5" s="52" t="str">
        <f t="shared" si="2"/>
        <v/>
      </c>
      <c r="H5" s="4" t="str" cm="1">
        <f t="array" ref="H5">IF(事前検証計算用!E5="","",_xlfn.TEXTSPLIT(事前検証計算用!E5,","))</f>
        <v/>
      </c>
      <c r="I5" s="55"/>
      <c r="J5" s="55"/>
      <c r="K5" s="55"/>
      <c r="L5" s="55"/>
      <c r="M5" s="55"/>
      <c r="N5" s="55"/>
      <c r="O5" s="55"/>
      <c r="P5" s="55"/>
      <c r="Q5" s="55"/>
      <c r="R5" s="55"/>
      <c r="S5" s="55"/>
      <c r="U5" s="52" t="str">
        <f t="shared" si="3"/>
        <v/>
      </c>
      <c r="V5" s="55" t="str">
        <f t="shared" si="0"/>
        <v/>
      </c>
      <c r="W5" s="55" t="str">
        <f t="shared" ref="W5:W62" si="14">IF(I5="","",I5)</f>
        <v/>
      </c>
      <c r="X5" s="55" t="str">
        <f t="shared" si="4"/>
        <v/>
      </c>
      <c r="Y5" s="55" t="str">
        <f t="shared" si="5"/>
        <v/>
      </c>
      <c r="Z5" s="55" t="str">
        <f t="shared" si="6"/>
        <v/>
      </c>
      <c r="AA5" s="55" t="str">
        <f t="shared" si="7"/>
        <v/>
      </c>
      <c r="AB5" s="55" t="str">
        <f t="shared" si="8"/>
        <v/>
      </c>
      <c r="AC5" s="55" t="str">
        <f t="shared" si="9"/>
        <v/>
      </c>
      <c r="AD5" s="55" t="str">
        <f t="shared" si="10"/>
        <v/>
      </c>
      <c r="AE5" s="55" t="str">
        <f t="shared" si="11"/>
        <v/>
      </c>
      <c r="AF5" s="55" t="str">
        <f t="shared" si="12"/>
        <v/>
      </c>
      <c r="AG5" s="55" t="str">
        <f t="shared" si="13"/>
        <v/>
      </c>
      <c r="AI5" s="5" t="str" cm="1">
        <f t="array" aca="1" ref="AI5:CP16" ca="1">TRANSPOSE(H3:S62)</f>
        <v/>
      </c>
      <c r="AJ5" s="5" t="str">
        <f ca="1"/>
        <v/>
      </c>
      <c r="AK5" s="5" t="str">
        <f ca="1"/>
        <v/>
      </c>
      <c r="AL5" s="5" t="str">
        <f ca="1"/>
        <v/>
      </c>
      <c r="AM5" s="5" t="str">
        <f ca="1"/>
        <v/>
      </c>
      <c r="AN5" s="5" t="str">
        <f ca="1"/>
        <v/>
      </c>
      <c r="AO5" s="5" t="str">
        <f ca="1"/>
        <v/>
      </c>
      <c r="AP5" s="5" t="str">
        <f ca="1"/>
        <v/>
      </c>
      <c r="AQ5" s="5" t="str">
        <f ca="1"/>
        <v/>
      </c>
      <c r="AR5" s="5" t="str">
        <f ca="1"/>
        <v/>
      </c>
      <c r="AS5" s="5" t="str">
        <f ca="1"/>
        <v/>
      </c>
      <c r="AT5" s="5" t="str">
        <f ca="1"/>
        <v/>
      </c>
      <c r="AU5" s="5" t="str">
        <f ca="1"/>
        <v/>
      </c>
      <c r="AV5" s="5" t="str">
        <f ca="1"/>
        <v/>
      </c>
      <c r="AW5" s="5" t="str">
        <f ca="1"/>
        <v/>
      </c>
      <c r="AX5" s="5" t="str">
        <f ca="1"/>
        <v/>
      </c>
      <c r="AY5" s="5" t="str">
        <f ca="1"/>
        <v/>
      </c>
      <c r="AZ5" s="5" t="str">
        <f ca="1"/>
        <v/>
      </c>
      <c r="BA5" s="5" t="str">
        <f ca="1"/>
        <v/>
      </c>
      <c r="BB5" s="5" t="str">
        <f ca="1"/>
        <v/>
      </c>
      <c r="BC5" s="5" t="str">
        <f ca="1"/>
        <v/>
      </c>
      <c r="BD5" s="5" t="str">
        <f ca="1"/>
        <v/>
      </c>
      <c r="BE5" s="5" t="str">
        <f ca="1"/>
        <v/>
      </c>
      <c r="BF5" s="5" t="str">
        <f ca="1"/>
        <v/>
      </c>
      <c r="BG5" s="5" t="str">
        <f ca="1"/>
        <v/>
      </c>
      <c r="BH5" s="5" t="str">
        <f ca="1"/>
        <v/>
      </c>
      <c r="BI5" s="5" t="str">
        <f ca="1"/>
        <v/>
      </c>
      <c r="BJ5" s="5" t="str">
        <f ca="1"/>
        <v/>
      </c>
      <c r="BK5" s="5" t="str">
        <f ca="1"/>
        <v/>
      </c>
      <c r="BL5" s="5" t="str">
        <f ca="1"/>
        <v/>
      </c>
      <c r="BM5" s="5" t="str">
        <f ca="1"/>
        <v/>
      </c>
      <c r="BN5" s="5" t="str">
        <f ca="1"/>
        <v/>
      </c>
      <c r="BO5" s="5" t="str">
        <f ca="1"/>
        <v/>
      </c>
      <c r="BP5" s="5" t="str">
        <f ca="1"/>
        <v/>
      </c>
      <c r="BQ5" s="5" t="str">
        <f ca="1"/>
        <v/>
      </c>
      <c r="BR5" s="5" t="str">
        <f ca="1"/>
        <v/>
      </c>
      <c r="BS5" s="5" t="str">
        <f ca="1"/>
        <v/>
      </c>
      <c r="BT5" s="5" t="str">
        <f ca="1"/>
        <v/>
      </c>
      <c r="BU5" s="5" t="str">
        <f ca="1"/>
        <v/>
      </c>
      <c r="BV5" s="5" t="str">
        <f ca="1"/>
        <v/>
      </c>
      <c r="BW5" s="5" t="str">
        <f ca="1"/>
        <v/>
      </c>
      <c r="BX5" s="5" t="str">
        <f ca="1"/>
        <v/>
      </c>
      <c r="BY5" s="5" t="str">
        <f ca="1"/>
        <v/>
      </c>
      <c r="BZ5" s="5" t="str">
        <f ca="1"/>
        <v/>
      </c>
      <c r="CA5" s="5" t="str">
        <f ca="1"/>
        <v/>
      </c>
      <c r="CB5" s="5" t="str">
        <f ca="1"/>
        <v/>
      </c>
      <c r="CC5" s="5" t="str">
        <f ca="1"/>
        <v/>
      </c>
      <c r="CD5" s="5" t="str">
        <f ca="1"/>
        <v/>
      </c>
      <c r="CE5" s="5" t="str">
        <f ca="1"/>
        <v/>
      </c>
      <c r="CF5" s="5" t="str">
        <f ca="1"/>
        <v/>
      </c>
      <c r="CG5" s="5" t="str">
        <f ca="1"/>
        <v/>
      </c>
      <c r="CH5" s="5" t="str">
        <f ca="1"/>
        <v/>
      </c>
      <c r="CI5" s="5" t="str">
        <f ca="1"/>
        <v/>
      </c>
      <c r="CJ5" s="5" t="str">
        <f ca="1"/>
        <v/>
      </c>
      <c r="CK5" s="5" t="str">
        <f ca="1"/>
        <v/>
      </c>
      <c r="CL5" s="5" t="str">
        <f ca="1"/>
        <v/>
      </c>
      <c r="CM5" s="5" t="str">
        <f ca="1"/>
        <v/>
      </c>
      <c r="CN5" s="5" t="str">
        <f ca="1"/>
        <v/>
      </c>
      <c r="CO5" s="5" t="str">
        <f ca="1"/>
        <v/>
      </c>
      <c r="CP5" s="5" t="str">
        <f ca="1"/>
        <v/>
      </c>
    </row>
    <row r="6" spans="1:94" x14ac:dyDescent="0.15">
      <c r="A6" s="52"/>
      <c r="C6" s="52" t="str" cm="1">
        <f t="array" aca="1" ref="C6" ca="1">IF(A6="","",IF(INDIRECT("試験情報記入表!B"&amp;A6)="","",INDIRECT("試験情報記入表!M"&amp;A6)&amp;","&amp;INDIRECT("試験情報記入表!N"&amp;A6)&amp;","&amp;INDIRECT("試験情報記入表!O"&amp;A6)&amp;","&amp;INDIRECT("試験情報記入表!P"&amp;A6)&amp;","&amp;INDIRECT("試験情報記入表!Q"&amp;A6)&amp;","&amp;INDIRECT("試験情報記入表!R"&amp;A6)&amp;","&amp;INDIRECT("試験情報記入表!S"&amp;A6)&amp;","&amp;INDIRECT("試験情報記入表!T"&amp;A6)&amp;","&amp;INDIRECT("試験情報記入表!U"&amp;A6)&amp;","&amp;INDIRECT("試験情報記入表!V"&amp;A6)&amp;","&amp;INDIRECT("試験情報記入表!W"&amp;A6)&amp;","&amp;INDIRECT("試験情報記入表!X"&amp;A6)))</f>
        <v/>
      </c>
      <c r="E6" s="52"/>
      <c r="F6" t="s">
        <v>285</v>
      </c>
      <c r="G6" s="52" t="str">
        <f t="shared" si="2"/>
        <v/>
      </c>
      <c r="H6" s="4" t="str" cm="1">
        <f t="array" ref="H6">IF(事前検証計算用!E6="","",_xlfn.TEXTSPLIT(事前検証計算用!E6,","))</f>
        <v/>
      </c>
      <c r="I6" s="55"/>
      <c r="J6" s="55"/>
      <c r="K6" s="55"/>
      <c r="L6" s="55"/>
      <c r="M6" s="55"/>
      <c r="N6" s="55"/>
      <c r="O6" s="55"/>
      <c r="P6" s="55"/>
      <c r="Q6" s="55"/>
      <c r="R6" s="55"/>
      <c r="S6" s="55"/>
      <c r="U6" s="52" t="str">
        <f t="shared" si="3"/>
        <v/>
      </c>
      <c r="V6" s="55" t="str">
        <f t="shared" si="0"/>
        <v/>
      </c>
      <c r="W6" s="55" t="str">
        <f t="shared" si="14"/>
        <v/>
      </c>
      <c r="X6" s="55" t="str">
        <f t="shared" si="4"/>
        <v/>
      </c>
      <c r="Y6" s="55" t="str">
        <f t="shared" si="5"/>
        <v/>
      </c>
      <c r="Z6" s="55" t="str">
        <f t="shared" si="6"/>
        <v/>
      </c>
      <c r="AA6" s="55" t="str">
        <f t="shared" si="7"/>
        <v/>
      </c>
      <c r="AB6" s="55" t="str">
        <f t="shared" si="8"/>
        <v/>
      </c>
      <c r="AC6" s="55" t="str">
        <f t="shared" si="9"/>
        <v/>
      </c>
      <c r="AD6" s="55" t="str">
        <f t="shared" si="10"/>
        <v/>
      </c>
      <c r="AE6" s="55" t="str">
        <f t="shared" si="11"/>
        <v/>
      </c>
      <c r="AF6" s="55" t="str">
        <f t="shared" si="12"/>
        <v/>
      </c>
      <c r="AG6" s="55" t="str">
        <f t="shared" si="13"/>
        <v/>
      </c>
      <c r="AI6" s="5">
        <f ca="1"/>
        <v>0</v>
      </c>
      <c r="AJ6" s="5">
        <f ca="1"/>
        <v>0</v>
      </c>
      <c r="AK6" s="5">
        <f ca="1"/>
        <v>0</v>
      </c>
      <c r="AL6" s="5">
        <f ca="1"/>
        <v>0</v>
      </c>
      <c r="AM6" s="5">
        <f ca="1"/>
        <v>0</v>
      </c>
      <c r="AN6" s="5">
        <f ca="1"/>
        <v>0</v>
      </c>
      <c r="AO6" s="5">
        <f ca="1"/>
        <v>0</v>
      </c>
      <c r="AP6" s="5">
        <f ca="1"/>
        <v>0</v>
      </c>
      <c r="AQ6" s="5">
        <f ca="1"/>
        <v>0</v>
      </c>
      <c r="AR6" s="5">
        <f ca="1"/>
        <v>0</v>
      </c>
      <c r="AS6" s="5">
        <f ca="1"/>
        <v>0</v>
      </c>
      <c r="AT6" s="5">
        <f ca="1"/>
        <v>0</v>
      </c>
      <c r="AU6" s="5">
        <f ca="1"/>
        <v>0</v>
      </c>
      <c r="AV6" s="5">
        <f ca="1"/>
        <v>0</v>
      </c>
      <c r="AW6" s="5">
        <f ca="1"/>
        <v>0</v>
      </c>
      <c r="AX6" s="5">
        <f ca="1"/>
        <v>0</v>
      </c>
      <c r="AY6" s="5">
        <f ca="1"/>
        <v>0</v>
      </c>
      <c r="AZ6" s="5">
        <f ca="1"/>
        <v>0</v>
      </c>
      <c r="BA6" s="5">
        <f ca="1"/>
        <v>0</v>
      </c>
      <c r="BB6" s="5">
        <f ca="1"/>
        <v>0</v>
      </c>
      <c r="BC6" s="5">
        <f ca="1"/>
        <v>0</v>
      </c>
      <c r="BD6" s="5">
        <f ca="1"/>
        <v>0</v>
      </c>
      <c r="BE6" s="5">
        <f ca="1"/>
        <v>0</v>
      </c>
      <c r="BF6" s="5">
        <f ca="1"/>
        <v>0</v>
      </c>
      <c r="BG6" s="5">
        <f ca="1"/>
        <v>0</v>
      </c>
      <c r="BH6" s="5">
        <f ca="1"/>
        <v>0</v>
      </c>
      <c r="BI6" s="5">
        <f ca="1"/>
        <v>0</v>
      </c>
      <c r="BJ6" s="5">
        <f ca="1"/>
        <v>0</v>
      </c>
      <c r="BK6" s="5">
        <f ca="1"/>
        <v>0</v>
      </c>
      <c r="BL6" s="5">
        <f ca="1"/>
        <v>0</v>
      </c>
      <c r="BM6" s="5">
        <f ca="1"/>
        <v>0</v>
      </c>
      <c r="BN6" s="5">
        <f ca="1"/>
        <v>0</v>
      </c>
      <c r="BO6" s="5">
        <f ca="1"/>
        <v>0</v>
      </c>
      <c r="BP6" s="5">
        <f ca="1"/>
        <v>0</v>
      </c>
      <c r="BQ6" s="5">
        <f ca="1"/>
        <v>0</v>
      </c>
      <c r="BR6" s="5">
        <f ca="1"/>
        <v>0</v>
      </c>
      <c r="BS6" s="5">
        <f ca="1"/>
        <v>0</v>
      </c>
      <c r="BT6" s="5">
        <f ca="1"/>
        <v>0</v>
      </c>
      <c r="BU6" s="5">
        <f ca="1"/>
        <v>0</v>
      </c>
      <c r="BV6" s="5">
        <f ca="1"/>
        <v>0</v>
      </c>
      <c r="BW6" s="5">
        <f ca="1"/>
        <v>0</v>
      </c>
      <c r="BX6" s="5">
        <f ca="1"/>
        <v>0</v>
      </c>
      <c r="BY6" s="5">
        <f ca="1"/>
        <v>0</v>
      </c>
      <c r="BZ6" s="5">
        <f ca="1"/>
        <v>0</v>
      </c>
      <c r="CA6" s="5">
        <f ca="1"/>
        <v>0</v>
      </c>
      <c r="CB6" s="5">
        <f ca="1"/>
        <v>0</v>
      </c>
      <c r="CC6" s="5">
        <f ca="1"/>
        <v>0</v>
      </c>
      <c r="CD6" s="5">
        <f ca="1"/>
        <v>0</v>
      </c>
      <c r="CE6" s="5">
        <f ca="1"/>
        <v>0</v>
      </c>
      <c r="CF6" s="5">
        <f ca="1"/>
        <v>0</v>
      </c>
      <c r="CG6" s="5">
        <f ca="1"/>
        <v>0</v>
      </c>
      <c r="CH6" s="5">
        <f ca="1"/>
        <v>0</v>
      </c>
      <c r="CI6" s="5">
        <f ca="1"/>
        <v>0</v>
      </c>
      <c r="CJ6" s="5">
        <f ca="1"/>
        <v>0</v>
      </c>
      <c r="CK6" s="5">
        <f ca="1"/>
        <v>0</v>
      </c>
      <c r="CL6" s="5">
        <f ca="1"/>
        <v>0</v>
      </c>
      <c r="CM6" s="5">
        <f ca="1"/>
        <v>0</v>
      </c>
      <c r="CN6" s="5">
        <f ca="1"/>
        <v>0</v>
      </c>
      <c r="CO6" s="5">
        <f ca="1"/>
        <v>0</v>
      </c>
      <c r="CP6" s="5">
        <f ca="1"/>
        <v>0</v>
      </c>
    </row>
    <row r="7" spans="1:94" x14ac:dyDescent="0.15">
      <c r="A7" s="52"/>
      <c r="C7" s="52" t="str" cm="1">
        <f t="array" aca="1" ref="C7" ca="1">IF(A7="","",IF(INDIRECT("試験情報記入表!B"&amp;A7)="","",INDIRECT("試験情報記入表!M"&amp;A7)&amp;","&amp;INDIRECT("試験情報記入表!N"&amp;A7)&amp;","&amp;INDIRECT("試験情報記入表!O"&amp;A7)&amp;","&amp;INDIRECT("試験情報記入表!P"&amp;A7)&amp;","&amp;INDIRECT("試験情報記入表!Q"&amp;A7)&amp;","&amp;INDIRECT("試験情報記入表!R"&amp;A7)&amp;","&amp;INDIRECT("試験情報記入表!S"&amp;A7)&amp;","&amp;INDIRECT("試験情報記入表!T"&amp;A7)&amp;","&amp;INDIRECT("試験情報記入表!U"&amp;A7)&amp;","&amp;INDIRECT("試験情報記入表!V"&amp;A7)&amp;","&amp;INDIRECT("試験情報記入表!W"&amp;A7)&amp;","&amp;INDIRECT("試験情報記入表!X"&amp;A7)))</f>
        <v/>
      </c>
      <c r="E7" s="52"/>
      <c r="F7" t="s">
        <v>286</v>
      </c>
      <c r="G7" s="52" t="str">
        <f t="shared" si="2"/>
        <v/>
      </c>
      <c r="H7" s="4" t="str" cm="1">
        <f t="array" ref="H7">IF(事前検証計算用!E7="","",_xlfn.TEXTSPLIT(事前検証計算用!E7,","))</f>
        <v/>
      </c>
      <c r="I7" s="55"/>
      <c r="J7" s="55"/>
      <c r="K7" s="55"/>
      <c r="L7" s="55"/>
      <c r="M7" s="55"/>
      <c r="N7" s="55"/>
      <c r="O7" s="55"/>
      <c r="P7" s="55"/>
      <c r="Q7" s="55"/>
      <c r="R7" s="55"/>
      <c r="S7" s="55"/>
      <c r="U7" s="52" t="str">
        <f t="shared" si="3"/>
        <v/>
      </c>
      <c r="V7" s="55" t="str">
        <f t="shared" si="0"/>
        <v/>
      </c>
      <c r="W7" s="55" t="str">
        <f t="shared" si="14"/>
        <v/>
      </c>
      <c r="X7" s="55" t="str">
        <f t="shared" si="4"/>
        <v/>
      </c>
      <c r="Y7" s="55" t="str">
        <f t="shared" si="5"/>
        <v/>
      </c>
      <c r="Z7" s="55" t="str">
        <f t="shared" si="6"/>
        <v/>
      </c>
      <c r="AA7" s="55" t="str">
        <f t="shared" si="7"/>
        <v/>
      </c>
      <c r="AB7" s="55" t="str">
        <f t="shared" si="8"/>
        <v/>
      </c>
      <c r="AC7" s="55" t="str">
        <f t="shared" si="9"/>
        <v/>
      </c>
      <c r="AD7" s="55" t="str">
        <f t="shared" si="10"/>
        <v/>
      </c>
      <c r="AE7" s="55" t="str">
        <f t="shared" si="11"/>
        <v/>
      </c>
      <c r="AF7" s="55" t="str">
        <f t="shared" si="12"/>
        <v/>
      </c>
      <c r="AG7" s="55" t="str">
        <f t="shared" si="13"/>
        <v/>
      </c>
      <c r="AI7" s="5">
        <f ca="1"/>
        <v>0</v>
      </c>
      <c r="AJ7" s="5">
        <f ca="1"/>
        <v>0</v>
      </c>
      <c r="AK7" s="5">
        <f ca="1"/>
        <v>0</v>
      </c>
      <c r="AL7" s="5">
        <f ca="1"/>
        <v>0</v>
      </c>
      <c r="AM7" s="5">
        <f ca="1"/>
        <v>0</v>
      </c>
      <c r="AN7" s="5">
        <f ca="1"/>
        <v>0</v>
      </c>
      <c r="AO7" s="5">
        <f ca="1"/>
        <v>0</v>
      </c>
      <c r="AP7" s="5">
        <f ca="1"/>
        <v>0</v>
      </c>
      <c r="AQ7" s="5">
        <f ca="1"/>
        <v>0</v>
      </c>
      <c r="AR7" s="5">
        <f ca="1"/>
        <v>0</v>
      </c>
      <c r="AS7" s="5">
        <f ca="1"/>
        <v>0</v>
      </c>
      <c r="AT7" s="5">
        <f ca="1"/>
        <v>0</v>
      </c>
      <c r="AU7" s="5">
        <f ca="1"/>
        <v>0</v>
      </c>
      <c r="AV7" s="5">
        <f ca="1"/>
        <v>0</v>
      </c>
      <c r="AW7" s="5">
        <f ca="1"/>
        <v>0</v>
      </c>
      <c r="AX7" s="5">
        <f ca="1"/>
        <v>0</v>
      </c>
      <c r="AY7" s="5">
        <f ca="1"/>
        <v>0</v>
      </c>
      <c r="AZ7" s="5">
        <f ca="1"/>
        <v>0</v>
      </c>
      <c r="BA7" s="5">
        <f ca="1"/>
        <v>0</v>
      </c>
      <c r="BB7" s="5">
        <f ca="1"/>
        <v>0</v>
      </c>
      <c r="BC7" s="5">
        <f ca="1"/>
        <v>0</v>
      </c>
      <c r="BD7" s="5">
        <f ca="1"/>
        <v>0</v>
      </c>
      <c r="BE7" s="5">
        <f ca="1"/>
        <v>0</v>
      </c>
      <c r="BF7" s="5">
        <f ca="1"/>
        <v>0</v>
      </c>
      <c r="BG7" s="5">
        <f ca="1"/>
        <v>0</v>
      </c>
      <c r="BH7" s="5">
        <f ca="1"/>
        <v>0</v>
      </c>
      <c r="BI7" s="5">
        <f ca="1"/>
        <v>0</v>
      </c>
      <c r="BJ7" s="5">
        <f ca="1"/>
        <v>0</v>
      </c>
      <c r="BK7" s="5">
        <f ca="1"/>
        <v>0</v>
      </c>
      <c r="BL7" s="5">
        <f ca="1"/>
        <v>0</v>
      </c>
      <c r="BM7" s="5">
        <f ca="1"/>
        <v>0</v>
      </c>
      <c r="BN7" s="5">
        <f ca="1"/>
        <v>0</v>
      </c>
      <c r="BO7" s="5">
        <f ca="1"/>
        <v>0</v>
      </c>
      <c r="BP7" s="5">
        <f ca="1"/>
        <v>0</v>
      </c>
      <c r="BQ7" s="5">
        <f ca="1"/>
        <v>0</v>
      </c>
      <c r="BR7" s="5">
        <f ca="1"/>
        <v>0</v>
      </c>
      <c r="BS7" s="5">
        <f ca="1"/>
        <v>0</v>
      </c>
      <c r="BT7" s="5">
        <f ca="1"/>
        <v>0</v>
      </c>
      <c r="BU7" s="5">
        <f ca="1"/>
        <v>0</v>
      </c>
      <c r="BV7" s="5">
        <f ca="1"/>
        <v>0</v>
      </c>
      <c r="BW7" s="5">
        <f ca="1"/>
        <v>0</v>
      </c>
      <c r="BX7" s="5">
        <f ca="1"/>
        <v>0</v>
      </c>
      <c r="BY7" s="5">
        <f ca="1"/>
        <v>0</v>
      </c>
      <c r="BZ7" s="5">
        <f ca="1"/>
        <v>0</v>
      </c>
      <c r="CA7" s="5">
        <f ca="1"/>
        <v>0</v>
      </c>
      <c r="CB7" s="5">
        <f ca="1"/>
        <v>0</v>
      </c>
      <c r="CC7" s="5">
        <f ca="1"/>
        <v>0</v>
      </c>
      <c r="CD7" s="5">
        <f ca="1"/>
        <v>0</v>
      </c>
      <c r="CE7" s="5">
        <f ca="1"/>
        <v>0</v>
      </c>
      <c r="CF7" s="5">
        <f ca="1"/>
        <v>0</v>
      </c>
      <c r="CG7" s="5">
        <f ca="1"/>
        <v>0</v>
      </c>
      <c r="CH7" s="5">
        <f ca="1"/>
        <v>0</v>
      </c>
      <c r="CI7" s="5">
        <f ca="1"/>
        <v>0</v>
      </c>
      <c r="CJ7" s="5">
        <f ca="1"/>
        <v>0</v>
      </c>
      <c r="CK7" s="5">
        <f ca="1"/>
        <v>0</v>
      </c>
      <c r="CL7" s="5">
        <f ca="1"/>
        <v>0</v>
      </c>
      <c r="CM7" s="5">
        <f ca="1"/>
        <v>0</v>
      </c>
      <c r="CN7" s="5">
        <f ca="1"/>
        <v>0</v>
      </c>
      <c r="CO7" s="5">
        <f ca="1"/>
        <v>0</v>
      </c>
      <c r="CP7" s="5">
        <f ca="1"/>
        <v>0</v>
      </c>
    </row>
    <row r="8" spans="1:94" x14ac:dyDescent="0.15">
      <c r="A8" s="52"/>
      <c r="C8" s="52" t="str" cm="1">
        <f t="array" aca="1" ref="C8" ca="1">IF(A8="","",IF(INDIRECT("試験情報記入表!B"&amp;A8)="","",INDIRECT("試験情報記入表!M"&amp;A8)&amp;","&amp;INDIRECT("試験情報記入表!N"&amp;A8)&amp;","&amp;INDIRECT("試験情報記入表!O"&amp;A8)&amp;","&amp;INDIRECT("試験情報記入表!P"&amp;A8)&amp;","&amp;INDIRECT("試験情報記入表!Q"&amp;A8)&amp;","&amp;INDIRECT("試験情報記入表!R"&amp;A8)&amp;","&amp;INDIRECT("試験情報記入表!S"&amp;A8)&amp;","&amp;INDIRECT("試験情報記入表!T"&amp;A8)&amp;","&amp;INDIRECT("試験情報記入表!U"&amp;A8)&amp;","&amp;INDIRECT("試験情報記入表!V"&amp;A8)&amp;","&amp;INDIRECT("試験情報記入表!W"&amp;A8)&amp;","&amp;INDIRECT("試験情報記入表!X"&amp;A8)))</f>
        <v/>
      </c>
      <c r="E8" s="52"/>
      <c r="F8" t="s">
        <v>287</v>
      </c>
      <c r="G8" s="52" t="str">
        <f t="shared" si="2"/>
        <v/>
      </c>
      <c r="H8" s="4" t="str" cm="1">
        <f t="array" ref="H8">IF(事前検証計算用!E8="","",_xlfn.TEXTSPLIT(事前検証計算用!E8,","))</f>
        <v/>
      </c>
      <c r="I8" s="55"/>
      <c r="J8" s="55"/>
      <c r="K8" s="55"/>
      <c r="L8" s="55"/>
      <c r="M8" s="55"/>
      <c r="N8" s="55"/>
      <c r="O8" s="55"/>
      <c r="P8" s="55"/>
      <c r="Q8" s="55"/>
      <c r="R8" s="55"/>
      <c r="S8" s="55"/>
      <c r="U8" s="52" t="str">
        <f t="shared" si="3"/>
        <v/>
      </c>
      <c r="V8" s="55" t="str">
        <f t="shared" si="0"/>
        <v/>
      </c>
      <c r="W8" s="55" t="str">
        <f t="shared" si="14"/>
        <v/>
      </c>
      <c r="X8" s="55" t="str">
        <f t="shared" si="4"/>
        <v/>
      </c>
      <c r="Y8" s="55" t="str">
        <f t="shared" si="5"/>
        <v/>
      </c>
      <c r="Z8" s="55" t="str">
        <f t="shared" si="6"/>
        <v/>
      </c>
      <c r="AA8" s="55" t="str">
        <f t="shared" si="7"/>
        <v/>
      </c>
      <c r="AB8" s="55" t="str">
        <f t="shared" si="8"/>
        <v/>
      </c>
      <c r="AC8" s="55" t="str">
        <f t="shared" si="9"/>
        <v/>
      </c>
      <c r="AD8" s="55" t="str">
        <f t="shared" si="10"/>
        <v/>
      </c>
      <c r="AE8" s="55" t="str">
        <f t="shared" si="11"/>
        <v/>
      </c>
      <c r="AF8" s="55" t="str">
        <f t="shared" si="12"/>
        <v/>
      </c>
      <c r="AG8" s="55" t="str">
        <f t="shared" si="13"/>
        <v/>
      </c>
      <c r="AI8" s="5">
        <f ca="1"/>
        <v>0</v>
      </c>
      <c r="AJ8" s="5">
        <f ca="1"/>
        <v>0</v>
      </c>
      <c r="AK8" s="5">
        <f ca="1"/>
        <v>0</v>
      </c>
      <c r="AL8" s="5">
        <f ca="1"/>
        <v>0</v>
      </c>
      <c r="AM8" s="5">
        <f ca="1"/>
        <v>0</v>
      </c>
      <c r="AN8" s="5">
        <f ca="1"/>
        <v>0</v>
      </c>
      <c r="AO8" s="5">
        <f ca="1"/>
        <v>0</v>
      </c>
      <c r="AP8" s="5">
        <f ca="1"/>
        <v>0</v>
      </c>
      <c r="AQ8" s="5">
        <f ca="1"/>
        <v>0</v>
      </c>
      <c r="AR8" s="5">
        <f ca="1"/>
        <v>0</v>
      </c>
      <c r="AS8" s="5">
        <f ca="1"/>
        <v>0</v>
      </c>
      <c r="AT8" s="5">
        <f ca="1"/>
        <v>0</v>
      </c>
      <c r="AU8" s="5">
        <f ca="1"/>
        <v>0</v>
      </c>
      <c r="AV8" s="5">
        <f ca="1"/>
        <v>0</v>
      </c>
      <c r="AW8" s="5">
        <f ca="1"/>
        <v>0</v>
      </c>
      <c r="AX8" s="5">
        <f ca="1"/>
        <v>0</v>
      </c>
      <c r="AY8" s="5">
        <f ca="1"/>
        <v>0</v>
      </c>
      <c r="AZ8" s="5">
        <f ca="1"/>
        <v>0</v>
      </c>
      <c r="BA8" s="5">
        <f ca="1"/>
        <v>0</v>
      </c>
      <c r="BB8" s="5">
        <f ca="1"/>
        <v>0</v>
      </c>
      <c r="BC8" s="5">
        <f ca="1"/>
        <v>0</v>
      </c>
      <c r="BD8" s="5">
        <f ca="1"/>
        <v>0</v>
      </c>
      <c r="BE8" s="5">
        <f ca="1"/>
        <v>0</v>
      </c>
      <c r="BF8" s="5">
        <f ca="1"/>
        <v>0</v>
      </c>
      <c r="BG8" s="5">
        <f ca="1"/>
        <v>0</v>
      </c>
      <c r="BH8" s="5">
        <f ca="1"/>
        <v>0</v>
      </c>
      <c r="BI8" s="5">
        <f ca="1"/>
        <v>0</v>
      </c>
      <c r="BJ8" s="5">
        <f ca="1"/>
        <v>0</v>
      </c>
      <c r="BK8" s="5">
        <f ca="1"/>
        <v>0</v>
      </c>
      <c r="BL8" s="5">
        <f ca="1"/>
        <v>0</v>
      </c>
      <c r="BM8" s="5">
        <f ca="1"/>
        <v>0</v>
      </c>
      <c r="BN8" s="5">
        <f ca="1"/>
        <v>0</v>
      </c>
      <c r="BO8" s="5">
        <f ca="1"/>
        <v>0</v>
      </c>
      <c r="BP8" s="5">
        <f ca="1"/>
        <v>0</v>
      </c>
      <c r="BQ8" s="5">
        <f ca="1"/>
        <v>0</v>
      </c>
      <c r="BR8" s="5">
        <f ca="1"/>
        <v>0</v>
      </c>
      <c r="BS8" s="5">
        <f ca="1"/>
        <v>0</v>
      </c>
      <c r="BT8" s="5">
        <f ca="1"/>
        <v>0</v>
      </c>
      <c r="BU8" s="5">
        <f ca="1"/>
        <v>0</v>
      </c>
      <c r="BV8" s="5">
        <f ca="1"/>
        <v>0</v>
      </c>
      <c r="BW8" s="5">
        <f ca="1"/>
        <v>0</v>
      </c>
      <c r="BX8" s="5">
        <f ca="1"/>
        <v>0</v>
      </c>
      <c r="BY8" s="5">
        <f ca="1"/>
        <v>0</v>
      </c>
      <c r="BZ8" s="5">
        <f ca="1"/>
        <v>0</v>
      </c>
      <c r="CA8" s="5">
        <f ca="1"/>
        <v>0</v>
      </c>
      <c r="CB8" s="5">
        <f ca="1"/>
        <v>0</v>
      </c>
      <c r="CC8" s="5">
        <f ca="1"/>
        <v>0</v>
      </c>
      <c r="CD8" s="5">
        <f ca="1"/>
        <v>0</v>
      </c>
      <c r="CE8" s="5">
        <f ca="1"/>
        <v>0</v>
      </c>
      <c r="CF8" s="5">
        <f ca="1"/>
        <v>0</v>
      </c>
      <c r="CG8" s="5">
        <f ca="1"/>
        <v>0</v>
      </c>
      <c r="CH8" s="5">
        <f ca="1"/>
        <v>0</v>
      </c>
      <c r="CI8" s="5">
        <f ca="1"/>
        <v>0</v>
      </c>
      <c r="CJ8" s="5">
        <f ca="1"/>
        <v>0</v>
      </c>
      <c r="CK8" s="5">
        <f ca="1"/>
        <v>0</v>
      </c>
      <c r="CL8" s="5">
        <f ca="1"/>
        <v>0</v>
      </c>
      <c r="CM8" s="5">
        <f ca="1"/>
        <v>0</v>
      </c>
      <c r="CN8" s="5">
        <f ca="1"/>
        <v>0</v>
      </c>
      <c r="CO8" s="5">
        <f ca="1"/>
        <v>0</v>
      </c>
      <c r="CP8" s="5">
        <f ca="1"/>
        <v>0</v>
      </c>
    </row>
    <row r="9" spans="1:94" x14ac:dyDescent="0.15">
      <c r="A9" s="52"/>
      <c r="C9" s="52" t="str" cm="1">
        <f t="array" aca="1" ref="C9" ca="1">IF(A9="","",IF(INDIRECT("試験情報記入表!B"&amp;A9)="","",INDIRECT("試験情報記入表!M"&amp;A9)&amp;","&amp;INDIRECT("試験情報記入表!N"&amp;A9)&amp;","&amp;INDIRECT("試験情報記入表!O"&amp;A9)&amp;","&amp;INDIRECT("試験情報記入表!P"&amp;A9)&amp;","&amp;INDIRECT("試験情報記入表!Q"&amp;A9)&amp;","&amp;INDIRECT("試験情報記入表!R"&amp;A9)&amp;","&amp;INDIRECT("試験情報記入表!S"&amp;A9)&amp;","&amp;INDIRECT("試験情報記入表!T"&amp;A9)&amp;","&amp;INDIRECT("試験情報記入表!U"&amp;A9)&amp;","&amp;INDIRECT("試験情報記入表!V"&amp;A9)&amp;","&amp;INDIRECT("試験情報記入表!W"&amp;A9)&amp;","&amp;INDIRECT("試験情報記入表!X"&amp;A9)))</f>
        <v/>
      </c>
      <c r="E9" s="52"/>
      <c r="F9" t="s">
        <v>288</v>
      </c>
      <c r="G9" s="52" t="str">
        <f t="shared" si="2"/>
        <v/>
      </c>
      <c r="H9" s="4" t="str" cm="1">
        <f t="array" ref="H9">IF(事前検証計算用!E9="","",_xlfn.TEXTSPLIT(事前検証計算用!E9,","))</f>
        <v/>
      </c>
      <c r="I9" s="55"/>
      <c r="J9" s="55"/>
      <c r="K9" s="55"/>
      <c r="L9" s="55"/>
      <c r="M9" s="55"/>
      <c r="N9" s="55"/>
      <c r="O9" s="55"/>
      <c r="P9" s="55"/>
      <c r="Q9" s="55"/>
      <c r="R9" s="55"/>
      <c r="S9" s="55"/>
      <c r="U9" s="52" t="str">
        <f t="shared" si="3"/>
        <v/>
      </c>
      <c r="V9" s="55" t="str">
        <f t="shared" si="0"/>
        <v/>
      </c>
      <c r="W9" s="55" t="str">
        <f t="shared" si="14"/>
        <v/>
      </c>
      <c r="X9" s="55" t="str">
        <f t="shared" si="4"/>
        <v/>
      </c>
      <c r="Y9" s="55" t="str">
        <f t="shared" si="5"/>
        <v/>
      </c>
      <c r="Z9" s="55" t="str">
        <f t="shared" si="6"/>
        <v/>
      </c>
      <c r="AA9" s="55" t="str">
        <f t="shared" si="7"/>
        <v/>
      </c>
      <c r="AB9" s="55" t="str">
        <f t="shared" si="8"/>
        <v/>
      </c>
      <c r="AC9" s="55" t="str">
        <f t="shared" si="9"/>
        <v/>
      </c>
      <c r="AD9" s="55" t="str">
        <f t="shared" si="10"/>
        <v/>
      </c>
      <c r="AE9" s="55" t="str">
        <f t="shared" si="11"/>
        <v/>
      </c>
      <c r="AF9" s="55" t="str">
        <f t="shared" si="12"/>
        <v/>
      </c>
      <c r="AG9" s="55" t="str">
        <f t="shared" si="13"/>
        <v/>
      </c>
      <c r="AI9" s="5">
        <f ca="1"/>
        <v>0</v>
      </c>
      <c r="AJ9" s="5">
        <f ca="1"/>
        <v>0</v>
      </c>
      <c r="AK9" s="5">
        <f ca="1"/>
        <v>0</v>
      </c>
      <c r="AL9" s="5">
        <f ca="1"/>
        <v>0</v>
      </c>
      <c r="AM9" s="5">
        <f ca="1"/>
        <v>0</v>
      </c>
      <c r="AN9" s="5">
        <f ca="1"/>
        <v>0</v>
      </c>
      <c r="AO9" s="5">
        <f ca="1"/>
        <v>0</v>
      </c>
      <c r="AP9" s="5">
        <f ca="1"/>
        <v>0</v>
      </c>
      <c r="AQ9" s="5">
        <f ca="1"/>
        <v>0</v>
      </c>
      <c r="AR9" s="5">
        <f ca="1"/>
        <v>0</v>
      </c>
      <c r="AS9" s="5">
        <f ca="1"/>
        <v>0</v>
      </c>
      <c r="AT9" s="5">
        <f ca="1"/>
        <v>0</v>
      </c>
      <c r="AU9" s="5">
        <f ca="1"/>
        <v>0</v>
      </c>
      <c r="AV9" s="5">
        <f ca="1"/>
        <v>0</v>
      </c>
      <c r="AW9" s="5">
        <f ca="1"/>
        <v>0</v>
      </c>
      <c r="AX9" s="5">
        <f ca="1"/>
        <v>0</v>
      </c>
      <c r="AY9" s="5">
        <f ca="1"/>
        <v>0</v>
      </c>
      <c r="AZ9" s="5">
        <f ca="1"/>
        <v>0</v>
      </c>
      <c r="BA9" s="5">
        <f ca="1"/>
        <v>0</v>
      </c>
      <c r="BB9" s="5">
        <f ca="1"/>
        <v>0</v>
      </c>
      <c r="BC9" s="5">
        <f ca="1"/>
        <v>0</v>
      </c>
      <c r="BD9" s="5">
        <f ca="1"/>
        <v>0</v>
      </c>
      <c r="BE9" s="5">
        <f ca="1"/>
        <v>0</v>
      </c>
      <c r="BF9" s="5">
        <f ca="1"/>
        <v>0</v>
      </c>
      <c r="BG9" s="5">
        <f ca="1"/>
        <v>0</v>
      </c>
      <c r="BH9" s="5">
        <f ca="1"/>
        <v>0</v>
      </c>
      <c r="BI9" s="5">
        <f ca="1"/>
        <v>0</v>
      </c>
      <c r="BJ9" s="5">
        <f ca="1"/>
        <v>0</v>
      </c>
      <c r="BK9" s="5">
        <f ca="1"/>
        <v>0</v>
      </c>
      <c r="BL9" s="5">
        <f ca="1"/>
        <v>0</v>
      </c>
      <c r="BM9" s="5">
        <f ca="1"/>
        <v>0</v>
      </c>
      <c r="BN9" s="5">
        <f ca="1"/>
        <v>0</v>
      </c>
      <c r="BO9" s="5">
        <f ca="1"/>
        <v>0</v>
      </c>
      <c r="BP9" s="5">
        <f ca="1"/>
        <v>0</v>
      </c>
      <c r="BQ9" s="5">
        <f ca="1"/>
        <v>0</v>
      </c>
      <c r="BR9" s="5">
        <f ca="1"/>
        <v>0</v>
      </c>
      <c r="BS9" s="5">
        <f ca="1"/>
        <v>0</v>
      </c>
      <c r="BT9" s="5">
        <f ca="1"/>
        <v>0</v>
      </c>
      <c r="BU9" s="5">
        <f ca="1"/>
        <v>0</v>
      </c>
      <c r="BV9" s="5">
        <f ca="1"/>
        <v>0</v>
      </c>
      <c r="BW9" s="5">
        <f ca="1"/>
        <v>0</v>
      </c>
      <c r="BX9" s="5">
        <f ca="1"/>
        <v>0</v>
      </c>
      <c r="BY9" s="5">
        <f ca="1"/>
        <v>0</v>
      </c>
      <c r="BZ9" s="5">
        <f ca="1"/>
        <v>0</v>
      </c>
      <c r="CA9" s="5">
        <f ca="1"/>
        <v>0</v>
      </c>
      <c r="CB9" s="5">
        <f ca="1"/>
        <v>0</v>
      </c>
      <c r="CC9" s="5">
        <f ca="1"/>
        <v>0</v>
      </c>
      <c r="CD9" s="5">
        <f ca="1"/>
        <v>0</v>
      </c>
      <c r="CE9" s="5">
        <f ca="1"/>
        <v>0</v>
      </c>
      <c r="CF9" s="5">
        <f ca="1"/>
        <v>0</v>
      </c>
      <c r="CG9" s="5">
        <f ca="1"/>
        <v>0</v>
      </c>
      <c r="CH9" s="5">
        <f ca="1"/>
        <v>0</v>
      </c>
      <c r="CI9" s="5">
        <f ca="1"/>
        <v>0</v>
      </c>
      <c r="CJ9" s="5">
        <f ca="1"/>
        <v>0</v>
      </c>
      <c r="CK9" s="5">
        <f ca="1"/>
        <v>0</v>
      </c>
      <c r="CL9" s="5">
        <f ca="1"/>
        <v>0</v>
      </c>
      <c r="CM9" s="5">
        <f ca="1"/>
        <v>0</v>
      </c>
      <c r="CN9" s="5">
        <f ca="1"/>
        <v>0</v>
      </c>
      <c r="CO9" s="5">
        <f ca="1"/>
        <v>0</v>
      </c>
      <c r="CP9" s="5">
        <f ca="1"/>
        <v>0</v>
      </c>
    </row>
    <row r="10" spans="1:94" x14ac:dyDescent="0.15">
      <c r="A10" s="52"/>
      <c r="C10" s="52" t="str" cm="1">
        <f t="array" aca="1" ref="C10" ca="1">IF(A10="","",IF(INDIRECT("試験情報記入表!B"&amp;A10)="","",INDIRECT("試験情報記入表!M"&amp;A10)&amp;","&amp;INDIRECT("試験情報記入表!N"&amp;A10)&amp;","&amp;INDIRECT("試験情報記入表!O"&amp;A10)&amp;","&amp;INDIRECT("試験情報記入表!P"&amp;A10)&amp;","&amp;INDIRECT("試験情報記入表!Q"&amp;A10)&amp;","&amp;INDIRECT("試験情報記入表!R"&amp;A10)&amp;","&amp;INDIRECT("試験情報記入表!S"&amp;A10)&amp;","&amp;INDIRECT("試験情報記入表!T"&amp;A10)&amp;","&amp;INDIRECT("試験情報記入表!U"&amp;A10)&amp;","&amp;INDIRECT("試験情報記入表!V"&amp;A10)&amp;","&amp;INDIRECT("試験情報記入表!W"&amp;A10)&amp;","&amp;INDIRECT("試験情報記入表!X"&amp;A10)))</f>
        <v/>
      </c>
      <c r="E10" s="52"/>
      <c r="F10" t="s">
        <v>289</v>
      </c>
      <c r="G10" s="52" t="str">
        <f t="shared" si="2"/>
        <v/>
      </c>
      <c r="H10" s="4" t="str" cm="1">
        <f t="array" ref="H10">IF(事前検証計算用!E10="","",_xlfn.TEXTSPLIT(事前検証計算用!E10,","))</f>
        <v/>
      </c>
      <c r="I10" s="55"/>
      <c r="J10" s="55"/>
      <c r="K10" s="55"/>
      <c r="L10" s="55"/>
      <c r="M10" s="55"/>
      <c r="N10" s="55"/>
      <c r="O10" s="55"/>
      <c r="P10" s="55"/>
      <c r="Q10" s="55"/>
      <c r="R10" s="55"/>
      <c r="S10" s="55"/>
      <c r="U10" s="52" t="str">
        <f t="shared" si="3"/>
        <v/>
      </c>
      <c r="V10" s="55" t="str">
        <f t="shared" si="0"/>
        <v/>
      </c>
      <c r="W10" s="55" t="str">
        <f t="shared" si="14"/>
        <v/>
      </c>
      <c r="X10" s="55" t="str">
        <f t="shared" si="4"/>
        <v/>
      </c>
      <c r="Y10" s="55" t="str">
        <f t="shared" si="5"/>
        <v/>
      </c>
      <c r="Z10" s="55" t="str">
        <f t="shared" si="6"/>
        <v/>
      </c>
      <c r="AA10" s="55" t="str">
        <f t="shared" si="7"/>
        <v/>
      </c>
      <c r="AB10" s="55" t="str">
        <f t="shared" si="8"/>
        <v/>
      </c>
      <c r="AC10" s="55" t="str">
        <f t="shared" si="9"/>
        <v/>
      </c>
      <c r="AD10" s="55" t="str">
        <f t="shared" si="10"/>
        <v/>
      </c>
      <c r="AE10" s="55" t="str">
        <f t="shared" si="11"/>
        <v/>
      </c>
      <c r="AF10" s="55" t="str">
        <f t="shared" si="12"/>
        <v/>
      </c>
      <c r="AG10" s="55" t="str">
        <f t="shared" si="13"/>
        <v/>
      </c>
      <c r="AI10" s="5">
        <f ca="1"/>
        <v>0</v>
      </c>
      <c r="AJ10" s="5">
        <f ca="1"/>
        <v>0</v>
      </c>
      <c r="AK10" s="5">
        <f ca="1"/>
        <v>0</v>
      </c>
      <c r="AL10" s="5">
        <f ca="1"/>
        <v>0</v>
      </c>
      <c r="AM10" s="5">
        <f ca="1"/>
        <v>0</v>
      </c>
      <c r="AN10" s="5">
        <f ca="1"/>
        <v>0</v>
      </c>
      <c r="AO10" s="5">
        <f ca="1"/>
        <v>0</v>
      </c>
      <c r="AP10" s="5">
        <f ca="1"/>
        <v>0</v>
      </c>
      <c r="AQ10" s="5">
        <f ca="1"/>
        <v>0</v>
      </c>
      <c r="AR10" s="5">
        <f ca="1"/>
        <v>0</v>
      </c>
      <c r="AS10" s="5">
        <f ca="1"/>
        <v>0</v>
      </c>
      <c r="AT10" s="5">
        <f ca="1"/>
        <v>0</v>
      </c>
      <c r="AU10" s="5">
        <f ca="1"/>
        <v>0</v>
      </c>
      <c r="AV10" s="5">
        <f ca="1"/>
        <v>0</v>
      </c>
      <c r="AW10" s="5">
        <f ca="1"/>
        <v>0</v>
      </c>
      <c r="AX10" s="5">
        <f ca="1"/>
        <v>0</v>
      </c>
      <c r="AY10" s="5">
        <f ca="1"/>
        <v>0</v>
      </c>
      <c r="AZ10" s="5">
        <f ca="1"/>
        <v>0</v>
      </c>
      <c r="BA10" s="5">
        <f ca="1"/>
        <v>0</v>
      </c>
      <c r="BB10" s="5">
        <f ca="1"/>
        <v>0</v>
      </c>
      <c r="BC10" s="5">
        <f ca="1"/>
        <v>0</v>
      </c>
      <c r="BD10" s="5">
        <f ca="1"/>
        <v>0</v>
      </c>
      <c r="BE10" s="5">
        <f ca="1"/>
        <v>0</v>
      </c>
      <c r="BF10" s="5">
        <f ca="1"/>
        <v>0</v>
      </c>
      <c r="BG10" s="5">
        <f ca="1"/>
        <v>0</v>
      </c>
      <c r="BH10" s="5">
        <f ca="1"/>
        <v>0</v>
      </c>
      <c r="BI10" s="5">
        <f ca="1"/>
        <v>0</v>
      </c>
      <c r="BJ10" s="5">
        <f ca="1"/>
        <v>0</v>
      </c>
      <c r="BK10" s="5">
        <f ca="1"/>
        <v>0</v>
      </c>
      <c r="BL10" s="5">
        <f ca="1"/>
        <v>0</v>
      </c>
      <c r="BM10" s="5">
        <f ca="1"/>
        <v>0</v>
      </c>
      <c r="BN10" s="5">
        <f ca="1"/>
        <v>0</v>
      </c>
      <c r="BO10" s="5">
        <f ca="1"/>
        <v>0</v>
      </c>
      <c r="BP10" s="5">
        <f ca="1"/>
        <v>0</v>
      </c>
      <c r="BQ10" s="5">
        <f ca="1"/>
        <v>0</v>
      </c>
      <c r="BR10" s="5">
        <f ca="1"/>
        <v>0</v>
      </c>
      <c r="BS10" s="5">
        <f ca="1"/>
        <v>0</v>
      </c>
      <c r="BT10" s="5">
        <f ca="1"/>
        <v>0</v>
      </c>
      <c r="BU10" s="5">
        <f ca="1"/>
        <v>0</v>
      </c>
      <c r="BV10" s="5">
        <f ca="1"/>
        <v>0</v>
      </c>
      <c r="BW10" s="5">
        <f ca="1"/>
        <v>0</v>
      </c>
      <c r="BX10" s="5">
        <f ca="1"/>
        <v>0</v>
      </c>
      <c r="BY10" s="5">
        <f ca="1"/>
        <v>0</v>
      </c>
      <c r="BZ10" s="5">
        <f ca="1"/>
        <v>0</v>
      </c>
      <c r="CA10" s="5">
        <f ca="1"/>
        <v>0</v>
      </c>
      <c r="CB10" s="5">
        <f ca="1"/>
        <v>0</v>
      </c>
      <c r="CC10" s="5">
        <f ca="1"/>
        <v>0</v>
      </c>
      <c r="CD10" s="5">
        <f ca="1"/>
        <v>0</v>
      </c>
      <c r="CE10" s="5">
        <f ca="1"/>
        <v>0</v>
      </c>
      <c r="CF10" s="5">
        <f ca="1"/>
        <v>0</v>
      </c>
      <c r="CG10" s="5">
        <f ca="1"/>
        <v>0</v>
      </c>
      <c r="CH10" s="5">
        <f ca="1"/>
        <v>0</v>
      </c>
      <c r="CI10" s="5">
        <f ca="1"/>
        <v>0</v>
      </c>
      <c r="CJ10" s="5">
        <f ca="1"/>
        <v>0</v>
      </c>
      <c r="CK10" s="5">
        <f ca="1"/>
        <v>0</v>
      </c>
      <c r="CL10" s="5">
        <f ca="1"/>
        <v>0</v>
      </c>
      <c r="CM10" s="5">
        <f ca="1"/>
        <v>0</v>
      </c>
      <c r="CN10" s="5">
        <f ca="1"/>
        <v>0</v>
      </c>
      <c r="CO10" s="5">
        <f ca="1"/>
        <v>0</v>
      </c>
      <c r="CP10" s="5">
        <f ca="1"/>
        <v>0</v>
      </c>
    </row>
    <row r="11" spans="1:94" x14ac:dyDescent="0.15">
      <c r="A11" s="52"/>
      <c r="C11" s="52" t="str" cm="1">
        <f t="array" aca="1" ref="C11" ca="1">IF(A11="","",IF(INDIRECT("試験情報記入表!B"&amp;A11)="","",INDIRECT("試験情報記入表!M"&amp;A11)&amp;","&amp;INDIRECT("試験情報記入表!N"&amp;A11)&amp;","&amp;INDIRECT("試験情報記入表!O"&amp;A11)&amp;","&amp;INDIRECT("試験情報記入表!P"&amp;A11)&amp;","&amp;INDIRECT("試験情報記入表!Q"&amp;A11)&amp;","&amp;INDIRECT("試験情報記入表!R"&amp;A11)&amp;","&amp;INDIRECT("試験情報記入表!S"&amp;A11)&amp;","&amp;INDIRECT("試験情報記入表!T"&amp;A11)&amp;","&amp;INDIRECT("試験情報記入表!U"&amp;A11)&amp;","&amp;INDIRECT("試験情報記入表!V"&amp;A11)&amp;","&amp;INDIRECT("試験情報記入表!W"&amp;A11)&amp;","&amp;INDIRECT("試験情報記入表!X"&amp;A11)))</f>
        <v/>
      </c>
      <c r="E11" s="52"/>
      <c r="F11" t="s">
        <v>290</v>
      </c>
      <c r="G11" s="52" t="str">
        <f t="shared" si="2"/>
        <v/>
      </c>
      <c r="H11" s="4" t="str" cm="1">
        <f t="array" ref="H11">IF(事前検証計算用!E11="","",_xlfn.TEXTSPLIT(事前検証計算用!E11,","))</f>
        <v/>
      </c>
      <c r="I11" s="55"/>
      <c r="J11" s="55"/>
      <c r="K11" s="55"/>
      <c r="L11" s="55"/>
      <c r="M11" s="55"/>
      <c r="N11" s="55"/>
      <c r="O11" s="55"/>
      <c r="P11" s="55"/>
      <c r="Q11" s="55"/>
      <c r="R11" s="55"/>
      <c r="S11" s="55"/>
      <c r="U11" s="52" t="str">
        <f t="shared" si="3"/>
        <v/>
      </c>
      <c r="V11" s="55" t="str">
        <f t="shared" si="0"/>
        <v/>
      </c>
      <c r="W11" s="55" t="str">
        <f t="shared" si="14"/>
        <v/>
      </c>
      <c r="X11" s="55" t="str">
        <f t="shared" si="4"/>
        <v/>
      </c>
      <c r="Y11" s="55" t="str">
        <f t="shared" si="5"/>
        <v/>
      </c>
      <c r="Z11" s="55" t="str">
        <f t="shared" si="6"/>
        <v/>
      </c>
      <c r="AA11" s="55" t="str">
        <f t="shared" si="7"/>
        <v/>
      </c>
      <c r="AB11" s="55" t="str">
        <f t="shared" si="8"/>
        <v/>
      </c>
      <c r="AC11" s="55" t="str">
        <f t="shared" si="9"/>
        <v/>
      </c>
      <c r="AD11" s="55" t="str">
        <f t="shared" si="10"/>
        <v/>
      </c>
      <c r="AE11" s="55" t="str">
        <f t="shared" si="11"/>
        <v/>
      </c>
      <c r="AF11" s="55" t="str">
        <f t="shared" si="12"/>
        <v/>
      </c>
      <c r="AG11" s="55" t="str">
        <f t="shared" si="13"/>
        <v/>
      </c>
      <c r="AI11" s="5">
        <f ca="1"/>
        <v>0</v>
      </c>
      <c r="AJ11" s="5">
        <f ca="1"/>
        <v>0</v>
      </c>
      <c r="AK11" s="5">
        <f ca="1"/>
        <v>0</v>
      </c>
      <c r="AL11" s="5">
        <f ca="1"/>
        <v>0</v>
      </c>
      <c r="AM11" s="5">
        <f ca="1"/>
        <v>0</v>
      </c>
      <c r="AN11" s="5">
        <f ca="1"/>
        <v>0</v>
      </c>
      <c r="AO11" s="5">
        <f ca="1"/>
        <v>0</v>
      </c>
      <c r="AP11" s="5">
        <f ca="1"/>
        <v>0</v>
      </c>
      <c r="AQ11" s="5">
        <f ca="1"/>
        <v>0</v>
      </c>
      <c r="AR11" s="5">
        <f ca="1"/>
        <v>0</v>
      </c>
      <c r="AS11" s="5">
        <f ca="1"/>
        <v>0</v>
      </c>
      <c r="AT11" s="5">
        <f ca="1"/>
        <v>0</v>
      </c>
      <c r="AU11" s="5">
        <f ca="1"/>
        <v>0</v>
      </c>
      <c r="AV11" s="5">
        <f ca="1"/>
        <v>0</v>
      </c>
      <c r="AW11" s="5">
        <f ca="1"/>
        <v>0</v>
      </c>
      <c r="AX11" s="5">
        <f ca="1"/>
        <v>0</v>
      </c>
      <c r="AY11" s="5">
        <f ca="1"/>
        <v>0</v>
      </c>
      <c r="AZ11" s="5">
        <f ca="1"/>
        <v>0</v>
      </c>
      <c r="BA11" s="5">
        <f ca="1"/>
        <v>0</v>
      </c>
      <c r="BB11" s="5">
        <f ca="1"/>
        <v>0</v>
      </c>
      <c r="BC11" s="5">
        <f ca="1"/>
        <v>0</v>
      </c>
      <c r="BD11" s="5">
        <f ca="1"/>
        <v>0</v>
      </c>
      <c r="BE11" s="5">
        <f ca="1"/>
        <v>0</v>
      </c>
      <c r="BF11" s="5">
        <f ca="1"/>
        <v>0</v>
      </c>
      <c r="BG11" s="5">
        <f ca="1"/>
        <v>0</v>
      </c>
      <c r="BH11" s="5">
        <f ca="1"/>
        <v>0</v>
      </c>
      <c r="BI11" s="5">
        <f ca="1"/>
        <v>0</v>
      </c>
      <c r="BJ11" s="5">
        <f ca="1"/>
        <v>0</v>
      </c>
      <c r="BK11" s="5">
        <f ca="1"/>
        <v>0</v>
      </c>
      <c r="BL11" s="5">
        <f ca="1"/>
        <v>0</v>
      </c>
      <c r="BM11" s="5">
        <f ca="1"/>
        <v>0</v>
      </c>
      <c r="BN11" s="5">
        <f ca="1"/>
        <v>0</v>
      </c>
      <c r="BO11" s="5">
        <f ca="1"/>
        <v>0</v>
      </c>
      <c r="BP11" s="5">
        <f ca="1"/>
        <v>0</v>
      </c>
      <c r="BQ11" s="5">
        <f ca="1"/>
        <v>0</v>
      </c>
      <c r="BR11" s="5">
        <f ca="1"/>
        <v>0</v>
      </c>
      <c r="BS11" s="5">
        <f ca="1"/>
        <v>0</v>
      </c>
      <c r="BT11" s="5">
        <f ca="1"/>
        <v>0</v>
      </c>
      <c r="BU11" s="5">
        <f ca="1"/>
        <v>0</v>
      </c>
      <c r="BV11" s="5">
        <f ca="1"/>
        <v>0</v>
      </c>
      <c r="BW11" s="5">
        <f ca="1"/>
        <v>0</v>
      </c>
      <c r="BX11" s="5">
        <f ca="1"/>
        <v>0</v>
      </c>
      <c r="BY11" s="5">
        <f ca="1"/>
        <v>0</v>
      </c>
      <c r="BZ11" s="5">
        <f ca="1"/>
        <v>0</v>
      </c>
      <c r="CA11" s="5">
        <f ca="1"/>
        <v>0</v>
      </c>
      <c r="CB11" s="5">
        <f ca="1"/>
        <v>0</v>
      </c>
      <c r="CC11" s="5">
        <f ca="1"/>
        <v>0</v>
      </c>
      <c r="CD11" s="5">
        <f ca="1"/>
        <v>0</v>
      </c>
      <c r="CE11" s="5">
        <f ca="1"/>
        <v>0</v>
      </c>
      <c r="CF11" s="5">
        <f ca="1"/>
        <v>0</v>
      </c>
      <c r="CG11" s="5">
        <f ca="1"/>
        <v>0</v>
      </c>
      <c r="CH11" s="5">
        <f ca="1"/>
        <v>0</v>
      </c>
      <c r="CI11" s="5">
        <f ca="1"/>
        <v>0</v>
      </c>
      <c r="CJ11" s="5">
        <f ca="1"/>
        <v>0</v>
      </c>
      <c r="CK11" s="5">
        <f ca="1"/>
        <v>0</v>
      </c>
      <c r="CL11" s="5">
        <f ca="1"/>
        <v>0</v>
      </c>
      <c r="CM11" s="5">
        <f ca="1"/>
        <v>0</v>
      </c>
      <c r="CN11" s="5">
        <f ca="1"/>
        <v>0</v>
      </c>
      <c r="CO11" s="5">
        <f ca="1"/>
        <v>0</v>
      </c>
      <c r="CP11" s="5">
        <f ca="1"/>
        <v>0</v>
      </c>
    </row>
    <row r="12" spans="1:94" x14ac:dyDescent="0.15">
      <c r="A12" s="52"/>
      <c r="C12" s="52" t="str" cm="1">
        <f t="array" aca="1" ref="C12" ca="1">IF(A12="","",IF(INDIRECT("試験情報記入表!B"&amp;A12)="","",INDIRECT("試験情報記入表!M"&amp;A12)&amp;","&amp;INDIRECT("試験情報記入表!N"&amp;A12)&amp;","&amp;INDIRECT("試験情報記入表!O"&amp;A12)&amp;","&amp;INDIRECT("試験情報記入表!P"&amp;A12)&amp;","&amp;INDIRECT("試験情報記入表!Q"&amp;A12)&amp;","&amp;INDIRECT("試験情報記入表!R"&amp;A12)&amp;","&amp;INDIRECT("試験情報記入表!S"&amp;A12)&amp;","&amp;INDIRECT("試験情報記入表!T"&amp;A12)&amp;","&amp;INDIRECT("試験情報記入表!U"&amp;A12)&amp;","&amp;INDIRECT("試験情報記入表!V"&amp;A12)&amp;","&amp;INDIRECT("試験情報記入表!W"&amp;A12)&amp;","&amp;INDIRECT("試験情報記入表!X"&amp;A12)))</f>
        <v/>
      </c>
      <c r="E12" s="52"/>
      <c r="F12" t="s">
        <v>291</v>
      </c>
      <c r="G12" s="52" t="str">
        <f t="shared" si="2"/>
        <v/>
      </c>
      <c r="H12" s="4" t="str" cm="1">
        <f t="array" ref="H12">IF(事前検証計算用!E12="","",_xlfn.TEXTSPLIT(事前検証計算用!E12,","))</f>
        <v/>
      </c>
      <c r="I12" s="55"/>
      <c r="J12" s="55"/>
      <c r="K12" s="55"/>
      <c r="L12" s="55"/>
      <c r="M12" s="55"/>
      <c r="N12" s="55"/>
      <c r="O12" s="55"/>
      <c r="P12" s="55"/>
      <c r="Q12" s="55"/>
      <c r="R12" s="55"/>
      <c r="S12" s="55"/>
      <c r="U12" s="52" t="str">
        <f t="shared" si="3"/>
        <v/>
      </c>
      <c r="V12" s="55" t="str">
        <f t="shared" si="0"/>
        <v/>
      </c>
      <c r="W12" s="55" t="str">
        <f t="shared" si="14"/>
        <v/>
      </c>
      <c r="X12" s="55" t="str">
        <f t="shared" si="4"/>
        <v/>
      </c>
      <c r="Y12" s="55" t="str">
        <f t="shared" si="5"/>
        <v/>
      </c>
      <c r="Z12" s="55" t="str">
        <f t="shared" si="6"/>
        <v/>
      </c>
      <c r="AA12" s="55" t="str">
        <f t="shared" si="7"/>
        <v/>
      </c>
      <c r="AB12" s="55" t="str">
        <f t="shared" si="8"/>
        <v/>
      </c>
      <c r="AC12" s="55" t="str">
        <f t="shared" si="9"/>
        <v/>
      </c>
      <c r="AD12" s="55" t="str">
        <f t="shared" si="10"/>
        <v/>
      </c>
      <c r="AE12" s="55" t="str">
        <f t="shared" si="11"/>
        <v/>
      </c>
      <c r="AF12" s="55" t="str">
        <f t="shared" si="12"/>
        <v/>
      </c>
      <c r="AG12" s="55" t="str">
        <f t="shared" si="13"/>
        <v/>
      </c>
      <c r="AI12" s="5">
        <f ca="1"/>
        <v>0</v>
      </c>
      <c r="AJ12" s="5">
        <f ca="1"/>
        <v>0</v>
      </c>
      <c r="AK12" s="5">
        <f ca="1"/>
        <v>0</v>
      </c>
      <c r="AL12" s="5">
        <f ca="1"/>
        <v>0</v>
      </c>
      <c r="AM12" s="5">
        <f ca="1"/>
        <v>0</v>
      </c>
      <c r="AN12" s="5">
        <f ca="1"/>
        <v>0</v>
      </c>
      <c r="AO12" s="5">
        <f ca="1"/>
        <v>0</v>
      </c>
      <c r="AP12" s="5">
        <f ca="1"/>
        <v>0</v>
      </c>
      <c r="AQ12" s="5">
        <f ca="1"/>
        <v>0</v>
      </c>
      <c r="AR12" s="5">
        <f ca="1"/>
        <v>0</v>
      </c>
      <c r="AS12" s="5">
        <f ca="1"/>
        <v>0</v>
      </c>
      <c r="AT12" s="5">
        <f ca="1"/>
        <v>0</v>
      </c>
      <c r="AU12" s="5">
        <f ca="1"/>
        <v>0</v>
      </c>
      <c r="AV12" s="5">
        <f ca="1"/>
        <v>0</v>
      </c>
      <c r="AW12" s="5">
        <f ca="1"/>
        <v>0</v>
      </c>
      <c r="AX12" s="5">
        <f ca="1"/>
        <v>0</v>
      </c>
      <c r="AY12" s="5">
        <f ca="1"/>
        <v>0</v>
      </c>
      <c r="AZ12" s="5">
        <f ca="1"/>
        <v>0</v>
      </c>
      <c r="BA12" s="5">
        <f ca="1"/>
        <v>0</v>
      </c>
      <c r="BB12" s="5">
        <f ca="1"/>
        <v>0</v>
      </c>
      <c r="BC12" s="5">
        <f ca="1"/>
        <v>0</v>
      </c>
      <c r="BD12" s="5">
        <f ca="1"/>
        <v>0</v>
      </c>
      <c r="BE12" s="5">
        <f ca="1"/>
        <v>0</v>
      </c>
      <c r="BF12" s="5">
        <f ca="1"/>
        <v>0</v>
      </c>
      <c r="BG12" s="5">
        <f ca="1"/>
        <v>0</v>
      </c>
      <c r="BH12" s="5">
        <f ca="1"/>
        <v>0</v>
      </c>
      <c r="BI12" s="5">
        <f ca="1"/>
        <v>0</v>
      </c>
      <c r="BJ12" s="5">
        <f ca="1"/>
        <v>0</v>
      </c>
      <c r="BK12" s="5">
        <f ca="1"/>
        <v>0</v>
      </c>
      <c r="BL12" s="5">
        <f ca="1"/>
        <v>0</v>
      </c>
      <c r="BM12" s="5">
        <f ca="1"/>
        <v>0</v>
      </c>
      <c r="BN12" s="5">
        <f ca="1"/>
        <v>0</v>
      </c>
      <c r="BO12" s="5">
        <f ca="1"/>
        <v>0</v>
      </c>
      <c r="BP12" s="5">
        <f ca="1"/>
        <v>0</v>
      </c>
      <c r="BQ12" s="5">
        <f ca="1"/>
        <v>0</v>
      </c>
      <c r="BR12" s="5">
        <f ca="1"/>
        <v>0</v>
      </c>
      <c r="BS12" s="5">
        <f ca="1"/>
        <v>0</v>
      </c>
      <c r="BT12" s="5">
        <f ca="1"/>
        <v>0</v>
      </c>
      <c r="BU12" s="5">
        <f ca="1"/>
        <v>0</v>
      </c>
      <c r="BV12" s="5">
        <f ca="1"/>
        <v>0</v>
      </c>
      <c r="BW12" s="5">
        <f ca="1"/>
        <v>0</v>
      </c>
      <c r="BX12" s="5">
        <f ca="1"/>
        <v>0</v>
      </c>
      <c r="BY12" s="5">
        <f ca="1"/>
        <v>0</v>
      </c>
      <c r="BZ12" s="5">
        <f ca="1"/>
        <v>0</v>
      </c>
      <c r="CA12" s="5">
        <f ca="1"/>
        <v>0</v>
      </c>
      <c r="CB12" s="5">
        <f ca="1"/>
        <v>0</v>
      </c>
      <c r="CC12" s="5">
        <f ca="1"/>
        <v>0</v>
      </c>
      <c r="CD12" s="5">
        <f ca="1"/>
        <v>0</v>
      </c>
      <c r="CE12" s="5">
        <f ca="1"/>
        <v>0</v>
      </c>
      <c r="CF12" s="5">
        <f ca="1"/>
        <v>0</v>
      </c>
      <c r="CG12" s="5">
        <f ca="1"/>
        <v>0</v>
      </c>
      <c r="CH12" s="5">
        <f ca="1"/>
        <v>0</v>
      </c>
      <c r="CI12" s="5">
        <f ca="1"/>
        <v>0</v>
      </c>
      <c r="CJ12" s="5">
        <f ca="1"/>
        <v>0</v>
      </c>
      <c r="CK12" s="5">
        <f ca="1"/>
        <v>0</v>
      </c>
      <c r="CL12" s="5">
        <f ca="1"/>
        <v>0</v>
      </c>
      <c r="CM12" s="5">
        <f ca="1"/>
        <v>0</v>
      </c>
      <c r="CN12" s="5">
        <f ca="1"/>
        <v>0</v>
      </c>
      <c r="CO12" s="5">
        <f ca="1"/>
        <v>0</v>
      </c>
      <c r="CP12" s="5">
        <f ca="1"/>
        <v>0</v>
      </c>
    </row>
    <row r="13" spans="1:94" x14ac:dyDescent="0.15">
      <c r="A13" s="52"/>
      <c r="C13" s="52" t="str" cm="1">
        <f t="array" aca="1" ref="C13" ca="1">IF(A13="","",IF(INDIRECT("試験情報記入表!B"&amp;A13)="","",INDIRECT("試験情報記入表!M"&amp;A13)&amp;","&amp;INDIRECT("試験情報記入表!N"&amp;A13)&amp;","&amp;INDIRECT("試験情報記入表!O"&amp;A13)&amp;","&amp;INDIRECT("試験情報記入表!P"&amp;A13)&amp;","&amp;INDIRECT("試験情報記入表!Q"&amp;A13)&amp;","&amp;INDIRECT("試験情報記入表!R"&amp;A13)&amp;","&amp;INDIRECT("試験情報記入表!S"&amp;A13)&amp;","&amp;INDIRECT("試験情報記入表!T"&amp;A13)&amp;","&amp;INDIRECT("試験情報記入表!U"&amp;A13)&amp;","&amp;INDIRECT("試験情報記入表!V"&amp;A13)&amp;","&amp;INDIRECT("試験情報記入表!W"&amp;A13)&amp;","&amp;INDIRECT("試験情報記入表!X"&amp;A13)))</f>
        <v/>
      </c>
      <c r="E13" s="52"/>
      <c r="F13" t="s">
        <v>292</v>
      </c>
      <c r="G13" s="52" t="str">
        <f t="shared" si="2"/>
        <v/>
      </c>
      <c r="H13" s="4" t="str" cm="1">
        <f t="array" ref="H13">IF(事前検証計算用!E13="","",_xlfn.TEXTSPLIT(事前検証計算用!E13,","))</f>
        <v/>
      </c>
      <c r="I13" s="55"/>
      <c r="J13" s="55"/>
      <c r="K13" s="55"/>
      <c r="L13" s="55"/>
      <c r="M13" s="55"/>
      <c r="N13" s="55"/>
      <c r="O13" s="55"/>
      <c r="P13" s="55"/>
      <c r="Q13" s="55"/>
      <c r="R13" s="55"/>
      <c r="S13" s="55"/>
      <c r="U13" s="52" t="str">
        <f t="shared" si="3"/>
        <v/>
      </c>
      <c r="V13" s="55" t="str">
        <f t="shared" si="0"/>
        <v/>
      </c>
      <c r="W13" s="55" t="str">
        <f t="shared" si="14"/>
        <v/>
      </c>
      <c r="X13" s="55" t="str">
        <f t="shared" si="4"/>
        <v/>
      </c>
      <c r="Y13" s="55" t="str">
        <f t="shared" si="5"/>
        <v/>
      </c>
      <c r="Z13" s="55" t="str">
        <f t="shared" si="6"/>
        <v/>
      </c>
      <c r="AA13" s="55" t="str">
        <f t="shared" si="7"/>
        <v/>
      </c>
      <c r="AB13" s="55" t="str">
        <f t="shared" si="8"/>
        <v/>
      </c>
      <c r="AC13" s="55" t="str">
        <f t="shared" si="9"/>
        <v/>
      </c>
      <c r="AD13" s="55" t="str">
        <f t="shared" si="10"/>
        <v/>
      </c>
      <c r="AE13" s="55" t="str">
        <f t="shared" si="11"/>
        <v/>
      </c>
      <c r="AF13" s="55" t="str">
        <f t="shared" si="12"/>
        <v/>
      </c>
      <c r="AG13" s="55" t="str">
        <f t="shared" si="13"/>
        <v/>
      </c>
      <c r="AI13" s="5">
        <f ca="1"/>
        <v>0</v>
      </c>
      <c r="AJ13" s="5">
        <f ca="1"/>
        <v>0</v>
      </c>
      <c r="AK13" s="5">
        <f ca="1"/>
        <v>0</v>
      </c>
      <c r="AL13" s="5">
        <f ca="1"/>
        <v>0</v>
      </c>
      <c r="AM13" s="5">
        <f ca="1"/>
        <v>0</v>
      </c>
      <c r="AN13" s="5">
        <f ca="1"/>
        <v>0</v>
      </c>
      <c r="AO13" s="5">
        <f ca="1"/>
        <v>0</v>
      </c>
      <c r="AP13" s="5">
        <f ca="1"/>
        <v>0</v>
      </c>
      <c r="AQ13" s="5">
        <f ca="1"/>
        <v>0</v>
      </c>
      <c r="AR13" s="5">
        <f ca="1"/>
        <v>0</v>
      </c>
      <c r="AS13" s="5">
        <f ca="1"/>
        <v>0</v>
      </c>
      <c r="AT13" s="5">
        <f ca="1"/>
        <v>0</v>
      </c>
      <c r="AU13" s="5">
        <f ca="1"/>
        <v>0</v>
      </c>
      <c r="AV13" s="5">
        <f ca="1"/>
        <v>0</v>
      </c>
      <c r="AW13" s="5">
        <f ca="1"/>
        <v>0</v>
      </c>
      <c r="AX13" s="5">
        <f ca="1"/>
        <v>0</v>
      </c>
      <c r="AY13" s="5">
        <f ca="1"/>
        <v>0</v>
      </c>
      <c r="AZ13" s="5">
        <f ca="1"/>
        <v>0</v>
      </c>
      <c r="BA13" s="5">
        <f ca="1"/>
        <v>0</v>
      </c>
      <c r="BB13" s="5">
        <f ca="1"/>
        <v>0</v>
      </c>
      <c r="BC13" s="5">
        <f ca="1"/>
        <v>0</v>
      </c>
      <c r="BD13" s="5">
        <f ca="1"/>
        <v>0</v>
      </c>
      <c r="BE13" s="5">
        <f ca="1"/>
        <v>0</v>
      </c>
      <c r="BF13" s="5">
        <f ca="1"/>
        <v>0</v>
      </c>
      <c r="BG13" s="5">
        <f ca="1"/>
        <v>0</v>
      </c>
      <c r="BH13" s="5">
        <f ca="1"/>
        <v>0</v>
      </c>
      <c r="BI13" s="5">
        <f ca="1"/>
        <v>0</v>
      </c>
      <c r="BJ13" s="5">
        <f ca="1"/>
        <v>0</v>
      </c>
      <c r="BK13" s="5">
        <f ca="1"/>
        <v>0</v>
      </c>
      <c r="BL13" s="5">
        <f ca="1"/>
        <v>0</v>
      </c>
      <c r="BM13" s="5">
        <f ca="1"/>
        <v>0</v>
      </c>
      <c r="BN13" s="5">
        <f ca="1"/>
        <v>0</v>
      </c>
      <c r="BO13" s="5">
        <f ca="1"/>
        <v>0</v>
      </c>
      <c r="BP13" s="5">
        <f ca="1"/>
        <v>0</v>
      </c>
      <c r="BQ13" s="5">
        <f ca="1"/>
        <v>0</v>
      </c>
      <c r="BR13" s="5">
        <f ca="1"/>
        <v>0</v>
      </c>
      <c r="BS13" s="5">
        <f ca="1"/>
        <v>0</v>
      </c>
      <c r="BT13" s="5">
        <f ca="1"/>
        <v>0</v>
      </c>
      <c r="BU13" s="5">
        <f ca="1"/>
        <v>0</v>
      </c>
      <c r="BV13" s="5">
        <f ca="1"/>
        <v>0</v>
      </c>
      <c r="BW13" s="5">
        <f ca="1"/>
        <v>0</v>
      </c>
      <c r="BX13" s="5">
        <f ca="1"/>
        <v>0</v>
      </c>
      <c r="BY13" s="5">
        <f ca="1"/>
        <v>0</v>
      </c>
      <c r="BZ13" s="5">
        <f ca="1"/>
        <v>0</v>
      </c>
      <c r="CA13" s="5">
        <f ca="1"/>
        <v>0</v>
      </c>
      <c r="CB13" s="5">
        <f ca="1"/>
        <v>0</v>
      </c>
      <c r="CC13" s="5">
        <f ca="1"/>
        <v>0</v>
      </c>
      <c r="CD13" s="5">
        <f ca="1"/>
        <v>0</v>
      </c>
      <c r="CE13" s="5">
        <f ca="1"/>
        <v>0</v>
      </c>
      <c r="CF13" s="5">
        <f ca="1"/>
        <v>0</v>
      </c>
      <c r="CG13" s="5">
        <f ca="1"/>
        <v>0</v>
      </c>
      <c r="CH13" s="5">
        <f ca="1"/>
        <v>0</v>
      </c>
      <c r="CI13" s="5">
        <f ca="1"/>
        <v>0</v>
      </c>
      <c r="CJ13" s="5">
        <f ca="1"/>
        <v>0</v>
      </c>
      <c r="CK13" s="5">
        <f ca="1"/>
        <v>0</v>
      </c>
      <c r="CL13" s="5">
        <f ca="1"/>
        <v>0</v>
      </c>
      <c r="CM13" s="5">
        <f ca="1"/>
        <v>0</v>
      </c>
      <c r="CN13" s="5">
        <f ca="1"/>
        <v>0</v>
      </c>
      <c r="CO13" s="5">
        <f ca="1"/>
        <v>0</v>
      </c>
      <c r="CP13" s="5">
        <f ca="1"/>
        <v>0</v>
      </c>
    </row>
    <row r="14" spans="1:94" x14ac:dyDescent="0.15">
      <c r="A14" s="52"/>
      <c r="C14" s="52" t="str" cm="1">
        <f t="array" aca="1" ref="C14" ca="1">IF(A14="","",IF(INDIRECT("試験情報記入表!B"&amp;A14)="","",INDIRECT("試験情報記入表!M"&amp;A14)&amp;","&amp;INDIRECT("試験情報記入表!N"&amp;A14)&amp;","&amp;INDIRECT("試験情報記入表!O"&amp;A14)&amp;","&amp;INDIRECT("試験情報記入表!P"&amp;A14)&amp;","&amp;INDIRECT("試験情報記入表!Q"&amp;A14)&amp;","&amp;INDIRECT("試験情報記入表!R"&amp;A14)&amp;","&amp;INDIRECT("試験情報記入表!S"&amp;A14)&amp;","&amp;INDIRECT("試験情報記入表!T"&amp;A14)&amp;","&amp;INDIRECT("試験情報記入表!U"&amp;A14)&amp;","&amp;INDIRECT("試験情報記入表!V"&amp;A14)&amp;","&amp;INDIRECT("試験情報記入表!W"&amp;A14)&amp;","&amp;INDIRECT("試験情報記入表!X"&amp;A14)))</f>
        <v/>
      </c>
      <c r="E14" s="52"/>
      <c r="F14" t="s">
        <v>293</v>
      </c>
      <c r="G14" s="52" t="str">
        <f t="shared" si="2"/>
        <v/>
      </c>
      <c r="H14" s="4" t="str" cm="1">
        <f t="array" ref="H14">IF(事前検証計算用!E14="","",_xlfn.TEXTSPLIT(事前検証計算用!E14,","))</f>
        <v/>
      </c>
      <c r="I14" s="55"/>
      <c r="J14" s="55"/>
      <c r="K14" s="55"/>
      <c r="L14" s="55"/>
      <c r="M14" s="55"/>
      <c r="N14" s="55"/>
      <c r="O14" s="55"/>
      <c r="P14" s="55"/>
      <c r="Q14" s="55"/>
      <c r="R14" s="55"/>
      <c r="S14" s="55"/>
      <c r="U14" s="52" t="str">
        <f t="shared" si="3"/>
        <v/>
      </c>
      <c r="V14" s="55" t="str">
        <f t="shared" si="0"/>
        <v/>
      </c>
      <c r="W14" s="55" t="str">
        <f t="shared" si="14"/>
        <v/>
      </c>
      <c r="X14" s="55" t="str">
        <f t="shared" si="4"/>
        <v/>
      </c>
      <c r="Y14" s="55" t="str">
        <f t="shared" si="5"/>
        <v/>
      </c>
      <c r="Z14" s="55" t="str">
        <f t="shared" si="6"/>
        <v/>
      </c>
      <c r="AA14" s="55" t="str">
        <f t="shared" si="7"/>
        <v/>
      </c>
      <c r="AB14" s="55" t="str">
        <f t="shared" si="8"/>
        <v/>
      </c>
      <c r="AC14" s="55" t="str">
        <f t="shared" si="9"/>
        <v/>
      </c>
      <c r="AD14" s="55" t="str">
        <f t="shared" si="10"/>
        <v/>
      </c>
      <c r="AE14" s="55" t="str">
        <f t="shared" si="11"/>
        <v/>
      </c>
      <c r="AF14" s="55" t="str">
        <f t="shared" si="12"/>
        <v/>
      </c>
      <c r="AG14" s="55" t="str">
        <f t="shared" si="13"/>
        <v/>
      </c>
      <c r="AI14" s="5">
        <f ca="1"/>
        <v>0</v>
      </c>
      <c r="AJ14" s="5">
        <f ca="1"/>
        <v>0</v>
      </c>
      <c r="AK14" s="5">
        <f ca="1"/>
        <v>0</v>
      </c>
      <c r="AL14" s="5">
        <f ca="1"/>
        <v>0</v>
      </c>
      <c r="AM14" s="5">
        <f ca="1"/>
        <v>0</v>
      </c>
      <c r="AN14" s="5">
        <f ca="1"/>
        <v>0</v>
      </c>
      <c r="AO14" s="5">
        <f ca="1"/>
        <v>0</v>
      </c>
      <c r="AP14" s="5">
        <f ca="1"/>
        <v>0</v>
      </c>
      <c r="AQ14" s="5">
        <f ca="1"/>
        <v>0</v>
      </c>
      <c r="AR14" s="5">
        <f ca="1"/>
        <v>0</v>
      </c>
      <c r="AS14" s="5">
        <f ca="1"/>
        <v>0</v>
      </c>
      <c r="AT14" s="5">
        <f ca="1"/>
        <v>0</v>
      </c>
      <c r="AU14" s="5">
        <f ca="1"/>
        <v>0</v>
      </c>
      <c r="AV14" s="5">
        <f ca="1"/>
        <v>0</v>
      </c>
      <c r="AW14" s="5">
        <f ca="1"/>
        <v>0</v>
      </c>
      <c r="AX14" s="5">
        <f ca="1"/>
        <v>0</v>
      </c>
      <c r="AY14" s="5">
        <f ca="1"/>
        <v>0</v>
      </c>
      <c r="AZ14" s="5">
        <f ca="1"/>
        <v>0</v>
      </c>
      <c r="BA14" s="5">
        <f ca="1"/>
        <v>0</v>
      </c>
      <c r="BB14" s="5">
        <f ca="1"/>
        <v>0</v>
      </c>
      <c r="BC14" s="5">
        <f ca="1"/>
        <v>0</v>
      </c>
      <c r="BD14" s="5">
        <f ca="1"/>
        <v>0</v>
      </c>
      <c r="BE14" s="5">
        <f ca="1"/>
        <v>0</v>
      </c>
      <c r="BF14" s="5">
        <f ca="1"/>
        <v>0</v>
      </c>
      <c r="BG14" s="5">
        <f ca="1"/>
        <v>0</v>
      </c>
      <c r="BH14" s="5">
        <f ca="1"/>
        <v>0</v>
      </c>
      <c r="BI14" s="5">
        <f ca="1"/>
        <v>0</v>
      </c>
      <c r="BJ14" s="5">
        <f ca="1"/>
        <v>0</v>
      </c>
      <c r="BK14" s="5">
        <f ca="1"/>
        <v>0</v>
      </c>
      <c r="BL14" s="5">
        <f ca="1"/>
        <v>0</v>
      </c>
      <c r="BM14" s="5">
        <f ca="1"/>
        <v>0</v>
      </c>
      <c r="BN14" s="5">
        <f ca="1"/>
        <v>0</v>
      </c>
      <c r="BO14" s="5">
        <f ca="1"/>
        <v>0</v>
      </c>
      <c r="BP14" s="5">
        <f ca="1"/>
        <v>0</v>
      </c>
      <c r="BQ14" s="5">
        <f ca="1"/>
        <v>0</v>
      </c>
      <c r="BR14" s="5">
        <f ca="1"/>
        <v>0</v>
      </c>
      <c r="BS14" s="5">
        <f ca="1"/>
        <v>0</v>
      </c>
      <c r="BT14" s="5">
        <f ca="1"/>
        <v>0</v>
      </c>
      <c r="BU14" s="5">
        <f ca="1"/>
        <v>0</v>
      </c>
      <c r="BV14" s="5">
        <f ca="1"/>
        <v>0</v>
      </c>
      <c r="BW14" s="5">
        <f ca="1"/>
        <v>0</v>
      </c>
      <c r="BX14" s="5">
        <f ca="1"/>
        <v>0</v>
      </c>
      <c r="BY14" s="5">
        <f ca="1"/>
        <v>0</v>
      </c>
      <c r="BZ14" s="5">
        <f ca="1"/>
        <v>0</v>
      </c>
      <c r="CA14" s="5">
        <f ca="1"/>
        <v>0</v>
      </c>
      <c r="CB14" s="5">
        <f ca="1"/>
        <v>0</v>
      </c>
      <c r="CC14" s="5">
        <f ca="1"/>
        <v>0</v>
      </c>
      <c r="CD14" s="5">
        <f ca="1"/>
        <v>0</v>
      </c>
      <c r="CE14" s="5">
        <f ca="1"/>
        <v>0</v>
      </c>
      <c r="CF14" s="5">
        <f ca="1"/>
        <v>0</v>
      </c>
      <c r="CG14" s="5">
        <f ca="1"/>
        <v>0</v>
      </c>
      <c r="CH14" s="5">
        <f ca="1"/>
        <v>0</v>
      </c>
      <c r="CI14" s="5">
        <f ca="1"/>
        <v>0</v>
      </c>
      <c r="CJ14" s="5">
        <f ca="1"/>
        <v>0</v>
      </c>
      <c r="CK14" s="5">
        <f ca="1"/>
        <v>0</v>
      </c>
      <c r="CL14" s="5">
        <f ca="1"/>
        <v>0</v>
      </c>
      <c r="CM14" s="5">
        <f ca="1"/>
        <v>0</v>
      </c>
      <c r="CN14" s="5">
        <f ca="1"/>
        <v>0</v>
      </c>
      <c r="CO14" s="5">
        <f ca="1"/>
        <v>0</v>
      </c>
      <c r="CP14" s="5">
        <f ca="1"/>
        <v>0</v>
      </c>
    </row>
    <row r="15" spans="1:94" x14ac:dyDescent="0.15">
      <c r="A15" s="52"/>
      <c r="C15" s="52" t="str" cm="1">
        <f t="array" aca="1" ref="C15" ca="1">IF(A15="","",IF(INDIRECT("試験情報記入表!B"&amp;A15)="","",INDIRECT("試験情報記入表!M"&amp;A15)&amp;","&amp;INDIRECT("試験情報記入表!N"&amp;A15)&amp;","&amp;INDIRECT("試験情報記入表!O"&amp;A15)&amp;","&amp;INDIRECT("試験情報記入表!P"&amp;A15)&amp;","&amp;INDIRECT("試験情報記入表!Q"&amp;A15)&amp;","&amp;INDIRECT("試験情報記入表!R"&amp;A15)&amp;","&amp;INDIRECT("試験情報記入表!S"&amp;A15)&amp;","&amp;INDIRECT("試験情報記入表!T"&amp;A15)&amp;","&amp;INDIRECT("試験情報記入表!U"&amp;A15)&amp;","&amp;INDIRECT("試験情報記入表!V"&amp;A15)&amp;","&amp;INDIRECT("試験情報記入表!W"&amp;A15)&amp;","&amp;INDIRECT("試験情報記入表!X"&amp;A15)))</f>
        <v/>
      </c>
      <c r="E15" s="52"/>
      <c r="F15" t="s">
        <v>294</v>
      </c>
      <c r="G15" s="52" t="str">
        <f t="shared" si="2"/>
        <v/>
      </c>
      <c r="H15" s="4" t="str" cm="1">
        <f t="array" ref="H15">IF(事前検証計算用!E15="","",_xlfn.TEXTSPLIT(事前検証計算用!E15,","))</f>
        <v/>
      </c>
      <c r="I15" s="55"/>
      <c r="J15" s="55"/>
      <c r="K15" s="55"/>
      <c r="L15" s="55"/>
      <c r="M15" s="55"/>
      <c r="N15" s="55"/>
      <c r="O15" s="55"/>
      <c r="P15" s="55"/>
      <c r="Q15" s="55"/>
      <c r="R15" s="55"/>
      <c r="S15" s="55"/>
      <c r="U15" s="52" t="str">
        <f t="shared" si="3"/>
        <v/>
      </c>
      <c r="V15" s="55" t="str">
        <f t="shared" si="0"/>
        <v/>
      </c>
      <c r="W15" s="55" t="str">
        <f t="shared" si="14"/>
        <v/>
      </c>
      <c r="X15" s="55" t="str">
        <f t="shared" si="4"/>
        <v/>
      </c>
      <c r="Y15" s="55" t="str">
        <f t="shared" si="5"/>
        <v/>
      </c>
      <c r="Z15" s="55" t="str">
        <f t="shared" si="6"/>
        <v/>
      </c>
      <c r="AA15" s="55" t="str">
        <f t="shared" si="7"/>
        <v/>
      </c>
      <c r="AB15" s="55" t="str">
        <f t="shared" si="8"/>
        <v/>
      </c>
      <c r="AC15" s="55" t="str">
        <f t="shared" si="9"/>
        <v/>
      </c>
      <c r="AD15" s="55" t="str">
        <f t="shared" si="10"/>
        <v/>
      </c>
      <c r="AE15" s="55" t="str">
        <f t="shared" si="11"/>
        <v/>
      </c>
      <c r="AF15" s="55" t="str">
        <f t="shared" si="12"/>
        <v/>
      </c>
      <c r="AG15" s="55" t="str">
        <f t="shared" si="13"/>
        <v/>
      </c>
      <c r="AI15" s="5">
        <f ca="1"/>
        <v>0</v>
      </c>
      <c r="AJ15" s="5">
        <f ca="1"/>
        <v>0</v>
      </c>
      <c r="AK15" s="5">
        <f ca="1"/>
        <v>0</v>
      </c>
      <c r="AL15" s="5">
        <f ca="1"/>
        <v>0</v>
      </c>
      <c r="AM15" s="5">
        <f ca="1"/>
        <v>0</v>
      </c>
      <c r="AN15" s="5">
        <f ca="1"/>
        <v>0</v>
      </c>
      <c r="AO15" s="5">
        <f ca="1"/>
        <v>0</v>
      </c>
      <c r="AP15" s="5">
        <f ca="1"/>
        <v>0</v>
      </c>
      <c r="AQ15" s="5">
        <f ca="1"/>
        <v>0</v>
      </c>
      <c r="AR15" s="5">
        <f ca="1"/>
        <v>0</v>
      </c>
      <c r="AS15" s="5">
        <f ca="1"/>
        <v>0</v>
      </c>
      <c r="AT15" s="5">
        <f ca="1"/>
        <v>0</v>
      </c>
      <c r="AU15" s="5">
        <f ca="1"/>
        <v>0</v>
      </c>
      <c r="AV15" s="5">
        <f ca="1"/>
        <v>0</v>
      </c>
      <c r="AW15" s="5">
        <f ca="1"/>
        <v>0</v>
      </c>
      <c r="AX15" s="5">
        <f ca="1"/>
        <v>0</v>
      </c>
      <c r="AY15" s="5">
        <f ca="1"/>
        <v>0</v>
      </c>
      <c r="AZ15" s="5">
        <f ca="1"/>
        <v>0</v>
      </c>
      <c r="BA15" s="5">
        <f ca="1"/>
        <v>0</v>
      </c>
      <c r="BB15" s="5">
        <f ca="1"/>
        <v>0</v>
      </c>
      <c r="BC15" s="5">
        <f ca="1"/>
        <v>0</v>
      </c>
      <c r="BD15" s="5">
        <f ca="1"/>
        <v>0</v>
      </c>
      <c r="BE15" s="5">
        <f ca="1"/>
        <v>0</v>
      </c>
      <c r="BF15" s="5">
        <f ca="1"/>
        <v>0</v>
      </c>
      <c r="BG15" s="5">
        <f ca="1"/>
        <v>0</v>
      </c>
      <c r="BH15" s="5">
        <f ca="1"/>
        <v>0</v>
      </c>
      <c r="BI15" s="5">
        <f ca="1"/>
        <v>0</v>
      </c>
      <c r="BJ15" s="5">
        <f ca="1"/>
        <v>0</v>
      </c>
      <c r="BK15" s="5">
        <f ca="1"/>
        <v>0</v>
      </c>
      <c r="BL15" s="5">
        <f ca="1"/>
        <v>0</v>
      </c>
      <c r="BM15" s="5">
        <f ca="1"/>
        <v>0</v>
      </c>
      <c r="BN15" s="5">
        <f ca="1"/>
        <v>0</v>
      </c>
      <c r="BO15" s="5">
        <f ca="1"/>
        <v>0</v>
      </c>
      <c r="BP15" s="5">
        <f ca="1"/>
        <v>0</v>
      </c>
      <c r="BQ15" s="5">
        <f ca="1"/>
        <v>0</v>
      </c>
      <c r="BR15" s="5">
        <f ca="1"/>
        <v>0</v>
      </c>
      <c r="BS15" s="5">
        <f ca="1"/>
        <v>0</v>
      </c>
      <c r="BT15" s="5">
        <f ca="1"/>
        <v>0</v>
      </c>
      <c r="BU15" s="5">
        <f ca="1"/>
        <v>0</v>
      </c>
      <c r="BV15" s="5">
        <f ca="1"/>
        <v>0</v>
      </c>
      <c r="BW15" s="5">
        <f ca="1"/>
        <v>0</v>
      </c>
      <c r="BX15" s="5">
        <f ca="1"/>
        <v>0</v>
      </c>
      <c r="BY15" s="5">
        <f ca="1"/>
        <v>0</v>
      </c>
      <c r="BZ15" s="5">
        <f ca="1"/>
        <v>0</v>
      </c>
      <c r="CA15" s="5">
        <f ca="1"/>
        <v>0</v>
      </c>
      <c r="CB15" s="5">
        <f ca="1"/>
        <v>0</v>
      </c>
      <c r="CC15" s="5">
        <f ca="1"/>
        <v>0</v>
      </c>
      <c r="CD15" s="5">
        <f ca="1"/>
        <v>0</v>
      </c>
      <c r="CE15" s="5">
        <f ca="1"/>
        <v>0</v>
      </c>
      <c r="CF15" s="5">
        <f ca="1"/>
        <v>0</v>
      </c>
      <c r="CG15" s="5">
        <f ca="1"/>
        <v>0</v>
      </c>
      <c r="CH15" s="5">
        <f ca="1"/>
        <v>0</v>
      </c>
      <c r="CI15" s="5">
        <f ca="1"/>
        <v>0</v>
      </c>
      <c r="CJ15" s="5">
        <f ca="1"/>
        <v>0</v>
      </c>
      <c r="CK15" s="5">
        <f ca="1"/>
        <v>0</v>
      </c>
      <c r="CL15" s="5">
        <f ca="1"/>
        <v>0</v>
      </c>
      <c r="CM15" s="5">
        <f ca="1"/>
        <v>0</v>
      </c>
      <c r="CN15" s="5">
        <f ca="1"/>
        <v>0</v>
      </c>
      <c r="CO15" s="5">
        <f ca="1"/>
        <v>0</v>
      </c>
      <c r="CP15" s="5">
        <f ca="1"/>
        <v>0</v>
      </c>
    </row>
    <row r="16" spans="1:94" x14ac:dyDescent="0.15">
      <c r="A16" s="52"/>
      <c r="C16" s="52" t="str" cm="1">
        <f t="array" aca="1" ref="C16" ca="1">IF(A16="","",IF(INDIRECT("試験情報記入表!B"&amp;A16)="","",INDIRECT("試験情報記入表!M"&amp;A16)&amp;","&amp;INDIRECT("試験情報記入表!N"&amp;A16)&amp;","&amp;INDIRECT("試験情報記入表!O"&amp;A16)&amp;","&amp;INDIRECT("試験情報記入表!P"&amp;A16)&amp;","&amp;INDIRECT("試験情報記入表!Q"&amp;A16)&amp;","&amp;INDIRECT("試験情報記入表!R"&amp;A16)&amp;","&amp;INDIRECT("試験情報記入表!S"&amp;A16)&amp;","&amp;INDIRECT("試験情報記入表!T"&amp;A16)&amp;","&amp;INDIRECT("試験情報記入表!U"&amp;A16)&amp;","&amp;INDIRECT("試験情報記入表!V"&amp;A16)&amp;","&amp;INDIRECT("試験情報記入表!W"&amp;A16)&amp;","&amp;INDIRECT("試験情報記入表!X"&amp;A16)))</f>
        <v/>
      </c>
      <c r="E16" s="52"/>
      <c r="F16" t="s">
        <v>295</v>
      </c>
      <c r="G16" s="52" t="str">
        <f t="shared" si="2"/>
        <v/>
      </c>
      <c r="H16" s="4" t="str" cm="1">
        <f t="array" ref="H16">IF(事前検証計算用!E16="","",_xlfn.TEXTSPLIT(事前検証計算用!E16,","))</f>
        <v/>
      </c>
      <c r="I16" s="55"/>
      <c r="J16" s="55"/>
      <c r="K16" s="55"/>
      <c r="L16" s="55"/>
      <c r="M16" s="55"/>
      <c r="N16" s="55"/>
      <c r="O16" s="55"/>
      <c r="P16" s="55"/>
      <c r="Q16" s="55"/>
      <c r="R16" s="55"/>
      <c r="S16" s="55"/>
      <c r="U16" s="52" t="str">
        <f t="shared" si="3"/>
        <v/>
      </c>
      <c r="V16" s="55" t="str">
        <f t="shared" si="0"/>
        <v/>
      </c>
      <c r="W16" s="55" t="str">
        <f t="shared" si="14"/>
        <v/>
      </c>
      <c r="X16" s="55" t="str">
        <f t="shared" si="4"/>
        <v/>
      </c>
      <c r="Y16" s="55" t="str">
        <f t="shared" si="5"/>
        <v/>
      </c>
      <c r="Z16" s="55" t="str">
        <f t="shared" si="6"/>
        <v/>
      </c>
      <c r="AA16" s="55" t="str">
        <f t="shared" si="7"/>
        <v/>
      </c>
      <c r="AB16" s="55" t="str">
        <f t="shared" si="8"/>
        <v/>
      </c>
      <c r="AC16" s="55" t="str">
        <f t="shared" si="9"/>
        <v/>
      </c>
      <c r="AD16" s="55" t="str">
        <f t="shared" si="10"/>
        <v/>
      </c>
      <c r="AE16" s="55" t="str">
        <f t="shared" si="11"/>
        <v/>
      </c>
      <c r="AF16" s="55" t="str">
        <f t="shared" si="12"/>
        <v/>
      </c>
      <c r="AG16" s="55" t="str">
        <f t="shared" si="13"/>
        <v/>
      </c>
      <c r="AI16" s="5">
        <f ca="1"/>
        <v>0</v>
      </c>
      <c r="AJ16" s="5">
        <f ca="1"/>
        <v>0</v>
      </c>
      <c r="AK16" s="5">
        <f ca="1"/>
        <v>0</v>
      </c>
      <c r="AL16" s="5">
        <f ca="1"/>
        <v>0</v>
      </c>
      <c r="AM16" s="5">
        <f ca="1"/>
        <v>0</v>
      </c>
      <c r="AN16" s="5">
        <f ca="1"/>
        <v>0</v>
      </c>
      <c r="AO16" s="5">
        <f ca="1"/>
        <v>0</v>
      </c>
      <c r="AP16" s="5">
        <f ca="1"/>
        <v>0</v>
      </c>
      <c r="AQ16" s="5">
        <f ca="1"/>
        <v>0</v>
      </c>
      <c r="AR16" s="5">
        <f ca="1"/>
        <v>0</v>
      </c>
      <c r="AS16" s="5">
        <f ca="1"/>
        <v>0</v>
      </c>
      <c r="AT16" s="5">
        <f ca="1"/>
        <v>0</v>
      </c>
      <c r="AU16" s="5">
        <f ca="1"/>
        <v>0</v>
      </c>
      <c r="AV16" s="5">
        <f ca="1"/>
        <v>0</v>
      </c>
      <c r="AW16" s="5">
        <f ca="1"/>
        <v>0</v>
      </c>
      <c r="AX16" s="5">
        <f ca="1"/>
        <v>0</v>
      </c>
      <c r="AY16" s="5">
        <f ca="1"/>
        <v>0</v>
      </c>
      <c r="AZ16" s="5">
        <f ca="1"/>
        <v>0</v>
      </c>
      <c r="BA16" s="5">
        <f ca="1"/>
        <v>0</v>
      </c>
      <c r="BB16" s="5">
        <f ca="1"/>
        <v>0</v>
      </c>
      <c r="BC16" s="5">
        <f ca="1"/>
        <v>0</v>
      </c>
      <c r="BD16" s="5">
        <f ca="1"/>
        <v>0</v>
      </c>
      <c r="BE16" s="5">
        <f ca="1"/>
        <v>0</v>
      </c>
      <c r="BF16" s="5">
        <f ca="1"/>
        <v>0</v>
      </c>
      <c r="BG16" s="5">
        <f ca="1"/>
        <v>0</v>
      </c>
      <c r="BH16" s="5">
        <f ca="1"/>
        <v>0</v>
      </c>
      <c r="BI16" s="5">
        <f ca="1"/>
        <v>0</v>
      </c>
      <c r="BJ16" s="5">
        <f ca="1"/>
        <v>0</v>
      </c>
      <c r="BK16" s="5">
        <f ca="1"/>
        <v>0</v>
      </c>
      <c r="BL16" s="5">
        <f ca="1"/>
        <v>0</v>
      </c>
      <c r="BM16" s="5">
        <f ca="1"/>
        <v>0</v>
      </c>
      <c r="BN16" s="5">
        <f ca="1"/>
        <v>0</v>
      </c>
      <c r="BO16" s="5">
        <f ca="1"/>
        <v>0</v>
      </c>
      <c r="BP16" s="5">
        <f ca="1"/>
        <v>0</v>
      </c>
      <c r="BQ16" s="5">
        <f ca="1"/>
        <v>0</v>
      </c>
      <c r="BR16" s="5">
        <f ca="1"/>
        <v>0</v>
      </c>
      <c r="BS16" s="5">
        <f ca="1"/>
        <v>0</v>
      </c>
      <c r="BT16" s="5">
        <f ca="1"/>
        <v>0</v>
      </c>
      <c r="BU16" s="5">
        <f ca="1"/>
        <v>0</v>
      </c>
      <c r="BV16" s="5">
        <f ca="1"/>
        <v>0</v>
      </c>
      <c r="BW16" s="5">
        <f ca="1"/>
        <v>0</v>
      </c>
      <c r="BX16" s="5">
        <f ca="1"/>
        <v>0</v>
      </c>
      <c r="BY16" s="5">
        <f ca="1"/>
        <v>0</v>
      </c>
      <c r="BZ16" s="5">
        <f ca="1"/>
        <v>0</v>
      </c>
      <c r="CA16" s="5">
        <f ca="1"/>
        <v>0</v>
      </c>
      <c r="CB16" s="5">
        <f ca="1"/>
        <v>0</v>
      </c>
      <c r="CC16" s="5">
        <f ca="1"/>
        <v>0</v>
      </c>
      <c r="CD16" s="5">
        <f ca="1"/>
        <v>0</v>
      </c>
      <c r="CE16" s="5">
        <f ca="1"/>
        <v>0</v>
      </c>
      <c r="CF16" s="5">
        <f ca="1"/>
        <v>0</v>
      </c>
      <c r="CG16" s="5">
        <f ca="1"/>
        <v>0</v>
      </c>
      <c r="CH16" s="5">
        <f ca="1"/>
        <v>0</v>
      </c>
      <c r="CI16" s="5">
        <f ca="1"/>
        <v>0</v>
      </c>
      <c r="CJ16" s="5">
        <f ca="1"/>
        <v>0</v>
      </c>
      <c r="CK16" s="5">
        <f ca="1"/>
        <v>0</v>
      </c>
      <c r="CL16" s="5">
        <f ca="1"/>
        <v>0</v>
      </c>
      <c r="CM16" s="5">
        <f ca="1"/>
        <v>0</v>
      </c>
      <c r="CN16" s="5">
        <f ca="1"/>
        <v>0</v>
      </c>
      <c r="CO16" s="5">
        <f ca="1"/>
        <v>0</v>
      </c>
      <c r="CP16" s="5">
        <f ca="1"/>
        <v>0</v>
      </c>
    </row>
    <row r="17" spans="1:94" x14ac:dyDescent="0.15">
      <c r="A17" s="52"/>
      <c r="C17" s="52" t="str" cm="1">
        <f t="array" aca="1" ref="C17" ca="1">IF(A17="","",IF(INDIRECT("試験情報記入表!B"&amp;A17)="","",INDIRECT("試験情報記入表!M"&amp;A17)&amp;","&amp;INDIRECT("試験情報記入表!N"&amp;A17)&amp;","&amp;INDIRECT("試験情報記入表!O"&amp;A17)&amp;","&amp;INDIRECT("試験情報記入表!P"&amp;A17)&amp;","&amp;INDIRECT("試験情報記入表!Q"&amp;A17)&amp;","&amp;INDIRECT("試験情報記入表!R"&amp;A17)&amp;","&amp;INDIRECT("試験情報記入表!S"&amp;A17)&amp;","&amp;INDIRECT("試験情報記入表!T"&amp;A17)&amp;","&amp;INDIRECT("試験情報記入表!U"&amp;A17)&amp;","&amp;INDIRECT("試験情報記入表!V"&amp;A17)&amp;","&amp;INDIRECT("試験情報記入表!W"&amp;A17)&amp;","&amp;INDIRECT("試験情報記入表!X"&amp;A17)))</f>
        <v/>
      </c>
      <c r="E17" s="52"/>
      <c r="F17" t="s">
        <v>296</v>
      </c>
      <c r="G17" s="52" t="str">
        <f t="shared" si="2"/>
        <v/>
      </c>
      <c r="H17" s="4" t="str" cm="1">
        <f t="array" ref="H17">IF(事前検証計算用!E17="","",_xlfn.TEXTSPLIT(事前検証計算用!E17,","))</f>
        <v/>
      </c>
      <c r="I17" s="55"/>
      <c r="J17" s="55"/>
      <c r="K17" s="55"/>
      <c r="L17" s="55"/>
      <c r="M17" s="55"/>
      <c r="N17" s="55"/>
      <c r="O17" s="55"/>
      <c r="P17" s="55"/>
      <c r="Q17" s="55"/>
      <c r="R17" s="55"/>
      <c r="S17" s="55"/>
      <c r="U17" s="52" t="str">
        <f t="shared" si="3"/>
        <v/>
      </c>
      <c r="V17" s="55" t="str">
        <f t="shared" si="0"/>
        <v/>
      </c>
      <c r="W17" s="55" t="str">
        <f t="shared" si="14"/>
        <v/>
      </c>
      <c r="X17" s="55" t="str">
        <f t="shared" si="4"/>
        <v/>
      </c>
      <c r="Y17" s="55" t="str">
        <f t="shared" si="5"/>
        <v/>
      </c>
      <c r="Z17" s="55" t="str">
        <f t="shared" si="6"/>
        <v/>
      </c>
      <c r="AA17" s="55" t="str">
        <f t="shared" si="7"/>
        <v/>
      </c>
      <c r="AB17" s="55" t="str">
        <f t="shared" si="8"/>
        <v/>
      </c>
      <c r="AC17" s="55" t="str">
        <f t="shared" si="9"/>
        <v/>
      </c>
      <c r="AD17" s="55" t="str">
        <f t="shared" si="10"/>
        <v/>
      </c>
      <c r="AE17" s="55" t="str">
        <f t="shared" si="11"/>
        <v/>
      </c>
      <c r="AF17" s="55" t="str">
        <f t="shared" si="12"/>
        <v/>
      </c>
      <c r="AG17" s="55" t="str">
        <f t="shared" si="13"/>
        <v/>
      </c>
    </row>
    <row r="18" spans="1:94" x14ac:dyDescent="0.15">
      <c r="A18" s="52"/>
      <c r="C18" s="52" t="str" cm="1">
        <f t="array" aca="1" ref="C18" ca="1">IF(A18="","",IF(INDIRECT("試験情報記入表!B"&amp;A18)="","",INDIRECT("試験情報記入表!M"&amp;A18)&amp;","&amp;INDIRECT("試験情報記入表!N"&amp;A18)&amp;","&amp;INDIRECT("試験情報記入表!O"&amp;A18)&amp;","&amp;INDIRECT("試験情報記入表!P"&amp;A18)&amp;","&amp;INDIRECT("試験情報記入表!Q"&amp;A18)&amp;","&amp;INDIRECT("試験情報記入表!R"&amp;A18)&amp;","&amp;INDIRECT("試験情報記入表!S"&amp;A18)&amp;","&amp;INDIRECT("試験情報記入表!T"&amp;A18)&amp;","&amp;INDIRECT("試験情報記入表!U"&amp;A18)&amp;","&amp;INDIRECT("試験情報記入表!V"&amp;A18)&amp;","&amp;INDIRECT("試験情報記入表!W"&amp;A18)&amp;","&amp;INDIRECT("試験情報記入表!X"&amp;A18)))</f>
        <v/>
      </c>
      <c r="E18" s="52"/>
      <c r="F18" t="s">
        <v>297</v>
      </c>
      <c r="G18" s="52" t="str">
        <f t="shared" si="2"/>
        <v/>
      </c>
      <c r="H18" s="4" t="str" cm="1">
        <f t="array" ref="H18">IF(事前検証計算用!E18="","",_xlfn.TEXTSPLIT(事前検証計算用!E18,","))</f>
        <v/>
      </c>
      <c r="I18" s="55"/>
      <c r="J18" s="55"/>
      <c r="K18" s="55"/>
      <c r="L18" s="55"/>
      <c r="M18" s="55"/>
      <c r="N18" s="55"/>
      <c r="O18" s="55"/>
      <c r="P18" s="55"/>
      <c r="Q18" s="55"/>
      <c r="R18" s="55"/>
      <c r="S18" s="55"/>
      <c r="U18" s="52" t="str">
        <f t="shared" si="3"/>
        <v/>
      </c>
      <c r="V18" s="55" t="str">
        <f t="shared" si="0"/>
        <v/>
      </c>
      <c r="W18" s="55" t="str">
        <f t="shared" si="14"/>
        <v/>
      </c>
      <c r="X18" s="55" t="str">
        <f t="shared" si="4"/>
        <v/>
      </c>
      <c r="Y18" s="55" t="str">
        <f t="shared" si="5"/>
        <v/>
      </c>
      <c r="Z18" s="55" t="str">
        <f t="shared" si="6"/>
        <v/>
      </c>
      <c r="AA18" s="55" t="str">
        <f t="shared" si="7"/>
        <v/>
      </c>
      <c r="AB18" s="55" t="str">
        <f t="shared" si="8"/>
        <v/>
      </c>
      <c r="AC18" s="55" t="str">
        <f t="shared" si="9"/>
        <v/>
      </c>
      <c r="AD18" s="55" t="str">
        <f t="shared" si="10"/>
        <v/>
      </c>
      <c r="AE18" s="55" t="str">
        <f t="shared" si="11"/>
        <v/>
      </c>
      <c r="AF18" s="55" t="str">
        <f t="shared" si="12"/>
        <v/>
      </c>
      <c r="AG18" s="55" t="str">
        <f t="shared" si="13"/>
        <v/>
      </c>
      <c r="AI18" s="5" t="str" cm="1">
        <f t="array" aca="1" ref="AI18:CP29" ca="1">TRANSPOSE(V3:AG62)</f>
        <v/>
      </c>
      <c r="AJ18" s="5" t="str">
        <f ca="1"/>
        <v/>
      </c>
      <c r="AK18" s="5" t="str">
        <f ca="1"/>
        <v/>
      </c>
      <c r="AL18" s="5" t="str">
        <f ca="1"/>
        <v/>
      </c>
      <c r="AM18" s="5" t="str">
        <f ca="1"/>
        <v/>
      </c>
      <c r="AN18" s="5" t="str">
        <f ca="1"/>
        <v/>
      </c>
      <c r="AO18" s="5" t="str">
        <f ca="1"/>
        <v/>
      </c>
      <c r="AP18" s="5" t="str">
        <f ca="1"/>
        <v/>
      </c>
      <c r="AQ18" s="5" t="str">
        <f ca="1"/>
        <v/>
      </c>
      <c r="AR18" s="5" t="str">
        <f ca="1"/>
        <v/>
      </c>
      <c r="AS18" s="5" t="str">
        <f ca="1"/>
        <v/>
      </c>
      <c r="AT18" s="5" t="str">
        <f ca="1"/>
        <v/>
      </c>
      <c r="AU18" s="5" t="str">
        <f ca="1"/>
        <v/>
      </c>
      <c r="AV18" s="5" t="str">
        <f ca="1"/>
        <v/>
      </c>
      <c r="AW18" s="5" t="str">
        <f ca="1"/>
        <v/>
      </c>
      <c r="AX18" s="5" t="str">
        <f ca="1"/>
        <v/>
      </c>
      <c r="AY18" s="5" t="str">
        <f ca="1"/>
        <v/>
      </c>
      <c r="AZ18" s="5" t="str">
        <f ca="1"/>
        <v/>
      </c>
      <c r="BA18" s="5" t="str">
        <f ca="1"/>
        <v/>
      </c>
      <c r="BB18" s="5" t="str">
        <f ca="1"/>
        <v/>
      </c>
      <c r="BC18" s="5" t="str">
        <f ca="1"/>
        <v/>
      </c>
      <c r="BD18" s="5" t="str">
        <f ca="1"/>
        <v/>
      </c>
      <c r="BE18" s="5" t="str">
        <f ca="1"/>
        <v/>
      </c>
      <c r="BF18" s="5" t="str">
        <f ca="1"/>
        <v/>
      </c>
      <c r="BG18" s="5" t="str">
        <f ca="1"/>
        <v/>
      </c>
      <c r="BH18" s="5" t="str">
        <f ca="1"/>
        <v/>
      </c>
      <c r="BI18" s="5" t="str">
        <f ca="1"/>
        <v/>
      </c>
      <c r="BJ18" s="5" t="str">
        <f ca="1"/>
        <v/>
      </c>
      <c r="BK18" s="5" t="str">
        <f ca="1"/>
        <v/>
      </c>
      <c r="BL18" s="5" t="str">
        <f ca="1"/>
        <v/>
      </c>
      <c r="BM18" s="5" t="str">
        <f ca="1"/>
        <v/>
      </c>
      <c r="BN18" s="5" t="str">
        <f ca="1"/>
        <v/>
      </c>
      <c r="BO18" s="5" t="str">
        <f ca="1"/>
        <v/>
      </c>
      <c r="BP18" s="5" t="str">
        <f ca="1"/>
        <v/>
      </c>
      <c r="BQ18" s="5" t="str">
        <f ca="1"/>
        <v/>
      </c>
      <c r="BR18" s="5" t="str">
        <f ca="1"/>
        <v/>
      </c>
      <c r="BS18" s="5" t="str">
        <f ca="1"/>
        <v/>
      </c>
      <c r="BT18" s="5" t="str">
        <f ca="1"/>
        <v/>
      </c>
      <c r="BU18" s="5" t="str">
        <f ca="1"/>
        <v/>
      </c>
      <c r="BV18" s="5" t="str">
        <f ca="1"/>
        <v/>
      </c>
      <c r="BW18" s="5" t="str">
        <f ca="1"/>
        <v/>
      </c>
      <c r="BX18" s="5" t="str">
        <f ca="1"/>
        <v/>
      </c>
      <c r="BY18" s="5" t="str">
        <f ca="1"/>
        <v/>
      </c>
      <c r="BZ18" s="5" t="str">
        <f ca="1"/>
        <v/>
      </c>
      <c r="CA18" s="5" t="str">
        <f ca="1"/>
        <v/>
      </c>
      <c r="CB18" s="5" t="str">
        <f ca="1"/>
        <v/>
      </c>
      <c r="CC18" s="5" t="str">
        <f ca="1"/>
        <v/>
      </c>
      <c r="CD18" s="5" t="str">
        <f ca="1"/>
        <v/>
      </c>
      <c r="CE18" s="5" t="str">
        <f ca="1"/>
        <v/>
      </c>
      <c r="CF18" s="5" t="str">
        <f ca="1"/>
        <v/>
      </c>
      <c r="CG18" s="5" t="str">
        <f ca="1"/>
        <v/>
      </c>
      <c r="CH18" s="5" t="str">
        <f ca="1"/>
        <v/>
      </c>
      <c r="CI18" s="5" t="str">
        <f ca="1"/>
        <v/>
      </c>
      <c r="CJ18" s="5" t="str">
        <f ca="1"/>
        <v/>
      </c>
      <c r="CK18" s="5" t="str">
        <f ca="1"/>
        <v/>
      </c>
      <c r="CL18" s="5" t="str">
        <f ca="1"/>
        <v/>
      </c>
      <c r="CM18" s="5" t="str">
        <f ca="1"/>
        <v/>
      </c>
      <c r="CN18" s="5" t="str">
        <f ca="1"/>
        <v/>
      </c>
      <c r="CO18" s="5" t="str">
        <f ca="1"/>
        <v/>
      </c>
      <c r="CP18" s="5" t="str">
        <f ca="1"/>
        <v/>
      </c>
    </row>
    <row r="19" spans="1:94" x14ac:dyDescent="0.15">
      <c r="A19" s="52"/>
      <c r="C19" s="52" t="str" cm="1">
        <f t="array" aca="1" ref="C19" ca="1">IF(A19="","",IF(INDIRECT("試験情報記入表!B"&amp;A19)="","",INDIRECT("試験情報記入表!M"&amp;A19)&amp;","&amp;INDIRECT("試験情報記入表!N"&amp;A19)&amp;","&amp;INDIRECT("試験情報記入表!O"&amp;A19)&amp;","&amp;INDIRECT("試験情報記入表!P"&amp;A19)&amp;","&amp;INDIRECT("試験情報記入表!Q"&amp;A19)&amp;","&amp;INDIRECT("試験情報記入表!R"&amp;A19)&amp;","&amp;INDIRECT("試験情報記入表!S"&amp;A19)&amp;","&amp;INDIRECT("試験情報記入表!T"&amp;A19)&amp;","&amp;INDIRECT("試験情報記入表!U"&amp;A19)&amp;","&amp;INDIRECT("試験情報記入表!V"&amp;A19)&amp;","&amp;INDIRECT("試験情報記入表!W"&amp;A19)&amp;","&amp;INDIRECT("試験情報記入表!X"&amp;A19)))</f>
        <v/>
      </c>
      <c r="E19" s="52"/>
      <c r="F19" t="s">
        <v>298</v>
      </c>
      <c r="G19" s="52" t="str">
        <f t="shared" si="2"/>
        <v/>
      </c>
      <c r="H19" s="4" t="str" cm="1">
        <f t="array" ref="H19">IF(事前検証計算用!E19="","",_xlfn.TEXTSPLIT(事前検証計算用!E19,","))</f>
        <v/>
      </c>
      <c r="I19" s="55"/>
      <c r="J19" s="55"/>
      <c r="K19" s="55"/>
      <c r="L19" s="55"/>
      <c r="M19" s="55"/>
      <c r="N19" s="55"/>
      <c r="O19" s="55"/>
      <c r="P19" s="55"/>
      <c r="Q19" s="55"/>
      <c r="R19" s="55"/>
      <c r="S19" s="55"/>
      <c r="U19" s="52" t="str">
        <f t="shared" si="3"/>
        <v/>
      </c>
      <c r="V19" s="55" t="str">
        <f t="shared" si="0"/>
        <v/>
      </c>
      <c r="W19" s="55" t="str">
        <f t="shared" si="14"/>
        <v/>
      </c>
      <c r="X19" s="55" t="str">
        <f t="shared" si="4"/>
        <v/>
      </c>
      <c r="Y19" s="55" t="str">
        <f t="shared" si="5"/>
        <v/>
      </c>
      <c r="Z19" s="55" t="str">
        <f t="shared" si="6"/>
        <v/>
      </c>
      <c r="AA19" s="55" t="str">
        <f t="shared" si="7"/>
        <v/>
      </c>
      <c r="AB19" s="55" t="str">
        <f t="shared" si="8"/>
        <v/>
      </c>
      <c r="AC19" s="55" t="str">
        <f t="shared" si="9"/>
        <v/>
      </c>
      <c r="AD19" s="55" t="str">
        <f t="shared" si="10"/>
        <v/>
      </c>
      <c r="AE19" s="55" t="str">
        <f t="shared" si="11"/>
        <v/>
      </c>
      <c r="AF19" s="55" t="str">
        <f t="shared" si="12"/>
        <v/>
      </c>
      <c r="AG19" s="55" t="str">
        <f t="shared" si="13"/>
        <v/>
      </c>
      <c r="AI19" s="5" t="str">
        <f ca="1"/>
        <v/>
      </c>
      <c r="AJ19" s="5" t="str">
        <f ca="1"/>
        <v/>
      </c>
      <c r="AK19" s="5" t="str">
        <f ca="1"/>
        <v/>
      </c>
      <c r="AL19" s="5" t="str">
        <f ca="1"/>
        <v/>
      </c>
      <c r="AM19" s="5" t="str">
        <f ca="1"/>
        <v/>
      </c>
      <c r="AN19" s="5" t="str">
        <f ca="1"/>
        <v/>
      </c>
      <c r="AO19" s="5" t="str">
        <f ca="1"/>
        <v/>
      </c>
      <c r="AP19" s="5" t="str">
        <f ca="1"/>
        <v/>
      </c>
      <c r="AQ19" s="5" t="str">
        <f ca="1"/>
        <v/>
      </c>
      <c r="AR19" s="5" t="str">
        <f ca="1"/>
        <v/>
      </c>
      <c r="AS19" s="5" t="str">
        <f ca="1"/>
        <v/>
      </c>
      <c r="AT19" s="5" t="str">
        <f ca="1"/>
        <v/>
      </c>
      <c r="AU19" s="5" t="str">
        <f ca="1"/>
        <v/>
      </c>
      <c r="AV19" s="5" t="str">
        <f ca="1"/>
        <v/>
      </c>
      <c r="AW19" s="5" t="str">
        <f ca="1"/>
        <v/>
      </c>
      <c r="AX19" s="5" t="str">
        <f ca="1"/>
        <v/>
      </c>
      <c r="AY19" s="5" t="str">
        <f ca="1"/>
        <v/>
      </c>
      <c r="AZ19" s="5" t="str">
        <f ca="1"/>
        <v/>
      </c>
      <c r="BA19" s="5" t="str">
        <f ca="1"/>
        <v/>
      </c>
      <c r="BB19" s="5" t="str">
        <f ca="1"/>
        <v/>
      </c>
      <c r="BC19" s="5" t="str">
        <f ca="1"/>
        <v/>
      </c>
      <c r="BD19" s="5" t="str">
        <f ca="1"/>
        <v/>
      </c>
      <c r="BE19" s="5" t="str">
        <f ca="1"/>
        <v/>
      </c>
      <c r="BF19" s="5" t="str">
        <f ca="1"/>
        <v/>
      </c>
      <c r="BG19" s="5" t="str">
        <f ca="1"/>
        <v/>
      </c>
      <c r="BH19" s="5" t="str">
        <f ca="1"/>
        <v/>
      </c>
      <c r="BI19" s="5" t="str">
        <f ca="1"/>
        <v/>
      </c>
      <c r="BJ19" s="5" t="str">
        <f ca="1"/>
        <v/>
      </c>
      <c r="BK19" s="5" t="str">
        <f ca="1"/>
        <v/>
      </c>
      <c r="BL19" s="5" t="str">
        <f ca="1"/>
        <v/>
      </c>
      <c r="BM19" s="5" t="str">
        <f ca="1"/>
        <v/>
      </c>
      <c r="BN19" s="5" t="str">
        <f ca="1"/>
        <v/>
      </c>
      <c r="BO19" s="5" t="str">
        <f ca="1"/>
        <v/>
      </c>
      <c r="BP19" s="5" t="str">
        <f ca="1"/>
        <v/>
      </c>
      <c r="BQ19" s="5" t="str">
        <f ca="1"/>
        <v/>
      </c>
      <c r="BR19" s="5" t="str">
        <f ca="1"/>
        <v/>
      </c>
      <c r="BS19" s="5" t="str">
        <f ca="1"/>
        <v/>
      </c>
      <c r="BT19" s="5" t="str">
        <f ca="1"/>
        <v/>
      </c>
      <c r="BU19" s="5" t="str">
        <f ca="1"/>
        <v/>
      </c>
      <c r="BV19" s="5" t="str">
        <f ca="1"/>
        <v/>
      </c>
      <c r="BW19" s="5" t="str">
        <f ca="1"/>
        <v/>
      </c>
      <c r="BX19" s="5" t="str">
        <f ca="1"/>
        <v/>
      </c>
      <c r="BY19" s="5" t="str">
        <f ca="1"/>
        <v/>
      </c>
      <c r="BZ19" s="5" t="str">
        <f ca="1"/>
        <v/>
      </c>
      <c r="CA19" s="5" t="str">
        <f ca="1"/>
        <v/>
      </c>
      <c r="CB19" s="5" t="str">
        <f ca="1"/>
        <v/>
      </c>
      <c r="CC19" s="5" t="str">
        <f ca="1"/>
        <v/>
      </c>
      <c r="CD19" s="5" t="str">
        <f ca="1"/>
        <v/>
      </c>
      <c r="CE19" s="5" t="str">
        <f ca="1"/>
        <v/>
      </c>
      <c r="CF19" s="5" t="str">
        <f ca="1"/>
        <v/>
      </c>
      <c r="CG19" s="5" t="str">
        <f ca="1"/>
        <v/>
      </c>
      <c r="CH19" s="5" t="str">
        <f ca="1"/>
        <v/>
      </c>
      <c r="CI19" s="5" t="str">
        <f ca="1"/>
        <v/>
      </c>
      <c r="CJ19" s="5" t="str">
        <f ca="1"/>
        <v/>
      </c>
      <c r="CK19" s="5" t="str">
        <f ca="1"/>
        <v/>
      </c>
      <c r="CL19" s="5" t="str">
        <f ca="1"/>
        <v/>
      </c>
      <c r="CM19" s="5" t="str">
        <f ca="1"/>
        <v/>
      </c>
      <c r="CN19" s="5" t="str">
        <f ca="1"/>
        <v/>
      </c>
      <c r="CO19" s="5" t="str">
        <f ca="1"/>
        <v/>
      </c>
      <c r="CP19" s="5" t="str">
        <f ca="1"/>
        <v/>
      </c>
    </row>
    <row r="20" spans="1:94" x14ac:dyDescent="0.15">
      <c r="A20" s="52"/>
      <c r="C20" s="52" t="str" cm="1">
        <f t="array" aca="1" ref="C20" ca="1">IF(A20="","",IF(INDIRECT("試験情報記入表!B"&amp;A20)="","",INDIRECT("試験情報記入表!M"&amp;A20)&amp;","&amp;INDIRECT("試験情報記入表!N"&amp;A20)&amp;","&amp;INDIRECT("試験情報記入表!O"&amp;A20)&amp;","&amp;INDIRECT("試験情報記入表!P"&amp;A20)&amp;","&amp;INDIRECT("試験情報記入表!Q"&amp;A20)&amp;","&amp;INDIRECT("試験情報記入表!R"&amp;A20)&amp;","&amp;INDIRECT("試験情報記入表!S"&amp;A20)&amp;","&amp;INDIRECT("試験情報記入表!T"&amp;A20)&amp;","&amp;INDIRECT("試験情報記入表!U"&amp;A20)&amp;","&amp;INDIRECT("試験情報記入表!V"&amp;A20)&amp;","&amp;INDIRECT("試験情報記入表!W"&amp;A20)&amp;","&amp;INDIRECT("試験情報記入表!X"&amp;A20)))</f>
        <v/>
      </c>
      <c r="E20" s="52"/>
      <c r="F20" t="s">
        <v>299</v>
      </c>
      <c r="G20" s="52" t="str">
        <f t="shared" si="2"/>
        <v/>
      </c>
      <c r="H20" s="4" t="str" cm="1">
        <f t="array" ref="H20">IF(事前検証計算用!E20="","",_xlfn.TEXTSPLIT(事前検証計算用!E20,","))</f>
        <v/>
      </c>
      <c r="I20" s="55"/>
      <c r="J20" s="55"/>
      <c r="K20" s="55"/>
      <c r="L20" s="55"/>
      <c r="M20" s="55"/>
      <c r="N20" s="55"/>
      <c r="O20" s="55"/>
      <c r="P20" s="55"/>
      <c r="Q20" s="55"/>
      <c r="R20" s="55"/>
      <c r="S20" s="55"/>
      <c r="U20" s="52" t="str">
        <f t="shared" si="3"/>
        <v/>
      </c>
      <c r="V20" s="55" t="str">
        <f t="shared" si="0"/>
        <v/>
      </c>
      <c r="W20" s="55" t="str">
        <f t="shared" si="14"/>
        <v/>
      </c>
      <c r="X20" s="55" t="str">
        <f t="shared" si="4"/>
        <v/>
      </c>
      <c r="Y20" s="55" t="str">
        <f t="shared" si="5"/>
        <v/>
      </c>
      <c r="Z20" s="55" t="str">
        <f t="shared" si="6"/>
        <v/>
      </c>
      <c r="AA20" s="55" t="str">
        <f t="shared" si="7"/>
        <v/>
      </c>
      <c r="AB20" s="55" t="str">
        <f t="shared" si="8"/>
        <v/>
      </c>
      <c r="AC20" s="55" t="str">
        <f t="shared" si="9"/>
        <v/>
      </c>
      <c r="AD20" s="55" t="str">
        <f t="shared" si="10"/>
        <v/>
      </c>
      <c r="AE20" s="55" t="str">
        <f t="shared" si="11"/>
        <v/>
      </c>
      <c r="AF20" s="55" t="str">
        <f t="shared" si="12"/>
        <v/>
      </c>
      <c r="AG20" s="55" t="str">
        <f t="shared" si="13"/>
        <v/>
      </c>
      <c r="AI20" s="5" t="str">
        <f ca="1"/>
        <v/>
      </c>
      <c r="AJ20" s="5" t="str">
        <f ca="1"/>
        <v/>
      </c>
      <c r="AK20" s="5" t="str">
        <f ca="1"/>
        <v/>
      </c>
      <c r="AL20" s="5" t="str">
        <f ca="1"/>
        <v/>
      </c>
      <c r="AM20" s="5" t="str">
        <f ca="1"/>
        <v/>
      </c>
      <c r="AN20" s="5" t="str">
        <f ca="1"/>
        <v/>
      </c>
      <c r="AO20" s="5" t="str">
        <f ca="1"/>
        <v/>
      </c>
      <c r="AP20" s="5" t="str">
        <f ca="1"/>
        <v/>
      </c>
      <c r="AQ20" s="5" t="str">
        <f ca="1"/>
        <v/>
      </c>
      <c r="AR20" s="5" t="str">
        <f ca="1"/>
        <v/>
      </c>
      <c r="AS20" s="5" t="str">
        <f ca="1"/>
        <v/>
      </c>
      <c r="AT20" s="5" t="str">
        <f ca="1"/>
        <v/>
      </c>
      <c r="AU20" s="5" t="str">
        <f ca="1"/>
        <v/>
      </c>
      <c r="AV20" s="5" t="str">
        <f ca="1"/>
        <v/>
      </c>
      <c r="AW20" s="5" t="str">
        <f ca="1"/>
        <v/>
      </c>
      <c r="AX20" s="5" t="str">
        <f ca="1"/>
        <v/>
      </c>
      <c r="AY20" s="5" t="str">
        <f ca="1"/>
        <v/>
      </c>
      <c r="AZ20" s="5" t="str">
        <f ca="1"/>
        <v/>
      </c>
      <c r="BA20" s="5" t="str">
        <f ca="1"/>
        <v/>
      </c>
      <c r="BB20" s="5" t="str">
        <f ca="1"/>
        <v/>
      </c>
      <c r="BC20" s="5" t="str">
        <f ca="1"/>
        <v/>
      </c>
      <c r="BD20" s="5" t="str">
        <f ca="1"/>
        <v/>
      </c>
      <c r="BE20" s="5" t="str">
        <f ca="1"/>
        <v/>
      </c>
      <c r="BF20" s="5" t="str">
        <f ca="1"/>
        <v/>
      </c>
      <c r="BG20" s="5" t="str">
        <f ca="1"/>
        <v/>
      </c>
      <c r="BH20" s="5" t="str">
        <f ca="1"/>
        <v/>
      </c>
      <c r="BI20" s="5" t="str">
        <f ca="1"/>
        <v/>
      </c>
      <c r="BJ20" s="5" t="str">
        <f ca="1"/>
        <v/>
      </c>
      <c r="BK20" s="5" t="str">
        <f ca="1"/>
        <v/>
      </c>
      <c r="BL20" s="5" t="str">
        <f ca="1"/>
        <v/>
      </c>
      <c r="BM20" s="5" t="str">
        <f ca="1"/>
        <v/>
      </c>
      <c r="BN20" s="5" t="str">
        <f ca="1"/>
        <v/>
      </c>
      <c r="BO20" s="5" t="str">
        <f ca="1"/>
        <v/>
      </c>
      <c r="BP20" s="5" t="str">
        <f ca="1"/>
        <v/>
      </c>
      <c r="BQ20" s="5" t="str">
        <f ca="1"/>
        <v/>
      </c>
      <c r="BR20" s="5" t="str">
        <f ca="1"/>
        <v/>
      </c>
      <c r="BS20" s="5" t="str">
        <f ca="1"/>
        <v/>
      </c>
      <c r="BT20" s="5" t="str">
        <f ca="1"/>
        <v/>
      </c>
      <c r="BU20" s="5" t="str">
        <f ca="1"/>
        <v/>
      </c>
      <c r="BV20" s="5" t="str">
        <f ca="1"/>
        <v/>
      </c>
      <c r="BW20" s="5" t="str">
        <f ca="1"/>
        <v/>
      </c>
      <c r="BX20" s="5" t="str">
        <f ca="1"/>
        <v/>
      </c>
      <c r="BY20" s="5" t="str">
        <f ca="1"/>
        <v/>
      </c>
      <c r="BZ20" s="5" t="str">
        <f ca="1"/>
        <v/>
      </c>
      <c r="CA20" s="5" t="str">
        <f ca="1"/>
        <v/>
      </c>
      <c r="CB20" s="5" t="str">
        <f ca="1"/>
        <v/>
      </c>
      <c r="CC20" s="5" t="str">
        <f ca="1"/>
        <v/>
      </c>
      <c r="CD20" s="5" t="str">
        <f ca="1"/>
        <v/>
      </c>
      <c r="CE20" s="5" t="str">
        <f ca="1"/>
        <v/>
      </c>
      <c r="CF20" s="5" t="str">
        <f ca="1"/>
        <v/>
      </c>
      <c r="CG20" s="5" t="str">
        <f ca="1"/>
        <v/>
      </c>
      <c r="CH20" s="5" t="str">
        <f ca="1"/>
        <v/>
      </c>
      <c r="CI20" s="5" t="str">
        <f ca="1"/>
        <v/>
      </c>
      <c r="CJ20" s="5" t="str">
        <f ca="1"/>
        <v/>
      </c>
      <c r="CK20" s="5" t="str">
        <f ca="1"/>
        <v/>
      </c>
      <c r="CL20" s="5" t="str">
        <f ca="1"/>
        <v/>
      </c>
      <c r="CM20" s="5" t="str">
        <f ca="1"/>
        <v/>
      </c>
      <c r="CN20" s="5" t="str">
        <f ca="1"/>
        <v/>
      </c>
      <c r="CO20" s="5" t="str">
        <f ca="1"/>
        <v/>
      </c>
      <c r="CP20" s="5" t="str">
        <f ca="1"/>
        <v/>
      </c>
    </row>
    <row r="21" spans="1:94" x14ac:dyDescent="0.15">
      <c r="A21" s="52"/>
      <c r="C21" s="52" t="str" cm="1">
        <f t="array" aca="1" ref="C21" ca="1">IF(A21="","",IF(INDIRECT("試験情報記入表!B"&amp;A21)="","",INDIRECT("試験情報記入表!M"&amp;A21)&amp;","&amp;INDIRECT("試験情報記入表!N"&amp;A21)&amp;","&amp;INDIRECT("試験情報記入表!O"&amp;A21)&amp;","&amp;INDIRECT("試験情報記入表!P"&amp;A21)&amp;","&amp;INDIRECT("試験情報記入表!Q"&amp;A21)&amp;","&amp;INDIRECT("試験情報記入表!R"&amp;A21)&amp;","&amp;INDIRECT("試験情報記入表!S"&amp;A21)&amp;","&amp;INDIRECT("試験情報記入表!T"&amp;A21)&amp;","&amp;INDIRECT("試験情報記入表!U"&amp;A21)&amp;","&amp;INDIRECT("試験情報記入表!V"&amp;A21)&amp;","&amp;INDIRECT("試験情報記入表!W"&amp;A21)&amp;","&amp;INDIRECT("試験情報記入表!X"&amp;A21)))</f>
        <v/>
      </c>
      <c r="E21" s="52"/>
      <c r="F21" t="s">
        <v>300</v>
      </c>
      <c r="G21" s="52" t="str">
        <f t="shared" si="2"/>
        <v/>
      </c>
      <c r="H21" s="4" t="str" cm="1">
        <f t="array" ref="H21">IF(事前検証計算用!E21="","",_xlfn.TEXTSPLIT(事前検証計算用!E21,","))</f>
        <v/>
      </c>
      <c r="I21" s="55"/>
      <c r="J21" s="55"/>
      <c r="K21" s="55"/>
      <c r="L21" s="55"/>
      <c r="M21" s="55"/>
      <c r="N21" s="55"/>
      <c r="O21" s="55"/>
      <c r="P21" s="55"/>
      <c r="Q21" s="55"/>
      <c r="R21" s="55"/>
      <c r="S21" s="55"/>
      <c r="U21" s="52" t="str">
        <f t="shared" si="3"/>
        <v/>
      </c>
      <c r="V21" s="55" t="str">
        <f t="shared" si="0"/>
        <v/>
      </c>
      <c r="W21" s="55" t="str">
        <f t="shared" si="14"/>
        <v/>
      </c>
      <c r="X21" s="55" t="str">
        <f t="shared" si="4"/>
        <v/>
      </c>
      <c r="Y21" s="55" t="str">
        <f t="shared" si="5"/>
        <v/>
      </c>
      <c r="Z21" s="55" t="str">
        <f t="shared" si="6"/>
        <v/>
      </c>
      <c r="AA21" s="55" t="str">
        <f t="shared" si="7"/>
        <v/>
      </c>
      <c r="AB21" s="55" t="str">
        <f t="shared" si="8"/>
        <v/>
      </c>
      <c r="AC21" s="55" t="str">
        <f t="shared" si="9"/>
        <v/>
      </c>
      <c r="AD21" s="55" t="str">
        <f t="shared" si="10"/>
        <v/>
      </c>
      <c r="AE21" s="55" t="str">
        <f t="shared" si="11"/>
        <v/>
      </c>
      <c r="AF21" s="55" t="str">
        <f t="shared" si="12"/>
        <v/>
      </c>
      <c r="AG21" s="55" t="str">
        <f t="shared" si="13"/>
        <v/>
      </c>
      <c r="AI21" s="5" t="str">
        <f ca="1"/>
        <v/>
      </c>
      <c r="AJ21" s="5" t="str">
        <f ca="1"/>
        <v/>
      </c>
      <c r="AK21" s="5" t="str">
        <f ca="1"/>
        <v/>
      </c>
      <c r="AL21" s="5" t="str">
        <f ca="1"/>
        <v/>
      </c>
      <c r="AM21" s="5" t="str">
        <f ca="1"/>
        <v/>
      </c>
      <c r="AN21" s="5" t="str">
        <f ca="1"/>
        <v/>
      </c>
      <c r="AO21" s="5" t="str">
        <f ca="1"/>
        <v/>
      </c>
      <c r="AP21" s="5" t="str">
        <f ca="1"/>
        <v/>
      </c>
      <c r="AQ21" s="5" t="str">
        <f ca="1"/>
        <v/>
      </c>
      <c r="AR21" s="5" t="str">
        <f ca="1"/>
        <v/>
      </c>
      <c r="AS21" s="5" t="str">
        <f ca="1"/>
        <v/>
      </c>
      <c r="AT21" s="5" t="str">
        <f ca="1"/>
        <v/>
      </c>
      <c r="AU21" s="5" t="str">
        <f ca="1"/>
        <v/>
      </c>
      <c r="AV21" s="5" t="str">
        <f ca="1"/>
        <v/>
      </c>
      <c r="AW21" s="5" t="str">
        <f ca="1"/>
        <v/>
      </c>
      <c r="AX21" s="5" t="str">
        <f ca="1"/>
        <v/>
      </c>
      <c r="AY21" s="5" t="str">
        <f ca="1"/>
        <v/>
      </c>
      <c r="AZ21" s="5" t="str">
        <f ca="1"/>
        <v/>
      </c>
      <c r="BA21" s="5" t="str">
        <f ca="1"/>
        <v/>
      </c>
      <c r="BB21" s="5" t="str">
        <f ca="1"/>
        <v/>
      </c>
      <c r="BC21" s="5" t="str">
        <f ca="1"/>
        <v/>
      </c>
      <c r="BD21" s="5" t="str">
        <f ca="1"/>
        <v/>
      </c>
      <c r="BE21" s="5" t="str">
        <f ca="1"/>
        <v/>
      </c>
      <c r="BF21" s="5" t="str">
        <f ca="1"/>
        <v/>
      </c>
      <c r="BG21" s="5" t="str">
        <f ca="1"/>
        <v/>
      </c>
      <c r="BH21" s="5" t="str">
        <f ca="1"/>
        <v/>
      </c>
      <c r="BI21" s="5" t="str">
        <f ca="1"/>
        <v/>
      </c>
      <c r="BJ21" s="5" t="str">
        <f ca="1"/>
        <v/>
      </c>
      <c r="BK21" s="5" t="str">
        <f ca="1"/>
        <v/>
      </c>
      <c r="BL21" s="5" t="str">
        <f ca="1"/>
        <v/>
      </c>
      <c r="BM21" s="5" t="str">
        <f ca="1"/>
        <v/>
      </c>
      <c r="BN21" s="5" t="str">
        <f ca="1"/>
        <v/>
      </c>
      <c r="BO21" s="5" t="str">
        <f ca="1"/>
        <v/>
      </c>
      <c r="BP21" s="5" t="str">
        <f ca="1"/>
        <v/>
      </c>
      <c r="BQ21" s="5" t="str">
        <f ca="1"/>
        <v/>
      </c>
      <c r="BR21" s="5" t="str">
        <f ca="1"/>
        <v/>
      </c>
      <c r="BS21" s="5" t="str">
        <f ca="1"/>
        <v/>
      </c>
      <c r="BT21" s="5" t="str">
        <f ca="1"/>
        <v/>
      </c>
      <c r="BU21" s="5" t="str">
        <f ca="1"/>
        <v/>
      </c>
      <c r="BV21" s="5" t="str">
        <f ca="1"/>
        <v/>
      </c>
      <c r="BW21" s="5" t="str">
        <f ca="1"/>
        <v/>
      </c>
      <c r="BX21" s="5" t="str">
        <f ca="1"/>
        <v/>
      </c>
      <c r="BY21" s="5" t="str">
        <f ca="1"/>
        <v/>
      </c>
      <c r="BZ21" s="5" t="str">
        <f ca="1"/>
        <v/>
      </c>
      <c r="CA21" s="5" t="str">
        <f ca="1"/>
        <v/>
      </c>
      <c r="CB21" s="5" t="str">
        <f ca="1"/>
        <v/>
      </c>
      <c r="CC21" s="5" t="str">
        <f ca="1"/>
        <v/>
      </c>
      <c r="CD21" s="5" t="str">
        <f ca="1"/>
        <v/>
      </c>
      <c r="CE21" s="5" t="str">
        <f ca="1"/>
        <v/>
      </c>
      <c r="CF21" s="5" t="str">
        <f ca="1"/>
        <v/>
      </c>
      <c r="CG21" s="5" t="str">
        <f ca="1"/>
        <v/>
      </c>
      <c r="CH21" s="5" t="str">
        <f ca="1"/>
        <v/>
      </c>
      <c r="CI21" s="5" t="str">
        <f ca="1"/>
        <v/>
      </c>
      <c r="CJ21" s="5" t="str">
        <f ca="1"/>
        <v/>
      </c>
      <c r="CK21" s="5" t="str">
        <f ca="1"/>
        <v/>
      </c>
      <c r="CL21" s="5" t="str">
        <f ca="1"/>
        <v/>
      </c>
      <c r="CM21" s="5" t="str">
        <f ca="1"/>
        <v/>
      </c>
      <c r="CN21" s="5" t="str">
        <f ca="1"/>
        <v/>
      </c>
      <c r="CO21" s="5" t="str">
        <f ca="1"/>
        <v/>
      </c>
      <c r="CP21" s="5" t="str">
        <f ca="1"/>
        <v/>
      </c>
    </row>
    <row r="22" spans="1:94" x14ac:dyDescent="0.15">
      <c r="A22" s="52"/>
      <c r="C22" s="52" t="str" cm="1">
        <f t="array" aca="1" ref="C22" ca="1">IF(A22="","",IF(INDIRECT("試験情報記入表!B"&amp;A22)="","",INDIRECT("試験情報記入表!M"&amp;A22)&amp;","&amp;INDIRECT("試験情報記入表!N"&amp;A22)&amp;","&amp;INDIRECT("試験情報記入表!O"&amp;A22)&amp;","&amp;INDIRECT("試験情報記入表!P"&amp;A22)&amp;","&amp;INDIRECT("試験情報記入表!Q"&amp;A22)&amp;","&amp;INDIRECT("試験情報記入表!R"&amp;A22)&amp;","&amp;INDIRECT("試験情報記入表!S"&amp;A22)&amp;","&amp;INDIRECT("試験情報記入表!T"&amp;A22)&amp;","&amp;INDIRECT("試験情報記入表!U"&amp;A22)&amp;","&amp;INDIRECT("試験情報記入表!V"&amp;A22)&amp;","&amp;INDIRECT("試験情報記入表!W"&amp;A22)&amp;","&amp;INDIRECT("試験情報記入表!X"&amp;A22)))</f>
        <v/>
      </c>
      <c r="E22" s="52"/>
      <c r="F22" t="s">
        <v>301</v>
      </c>
      <c r="G22" s="52" t="str">
        <f t="shared" si="2"/>
        <v/>
      </c>
      <c r="H22" s="4" t="str" cm="1">
        <f t="array" ref="H22">IF(事前検証計算用!E22="","",_xlfn.TEXTSPLIT(事前検証計算用!E22,","))</f>
        <v/>
      </c>
      <c r="I22" s="55"/>
      <c r="J22" s="55"/>
      <c r="K22" s="55"/>
      <c r="L22" s="55"/>
      <c r="M22" s="55"/>
      <c r="N22" s="55"/>
      <c r="O22" s="55"/>
      <c r="P22" s="55"/>
      <c r="Q22" s="55"/>
      <c r="R22" s="55"/>
      <c r="S22" s="55"/>
      <c r="U22" s="52" t="str">
        <f t="shared" si="3"/>
        <v/>
      </c>
      <c r="V22" s="55" t="str">
        <f t="shared" si="0"/>
        <v/>
      </c>
      <c r="W22" s="55" t="str">
        <f t="shared" si="14"/>
        <v/>
      </c>
      <c r="X22" s="55" t="str">
        <f t="shared" si="4"/>
        <v/>
      </c>
      <c r="Y22" s="55" t="str">
        <f t="shared" si="5"/>
        <v/>
      </c>
      <c r="Z22" s="55" t="str">
        <f t="shared" si="6"/>
        <v/>
      </c>
      <c r="AA22" s="55" t="str">
        <f t="shared" si="7"/>
        <v/>
      </c>
      <c r="AB22" s="55" t="str">
        <f t="shared" si="8"/>
        <v/>
      </c>
      <c r="AC22" s="55" t="str">
        <f t="shared" si="9"/>
        <v/>
      </c>
      <c r="AD22" s="55" t="str">
        <f t="shared" si="10"/>
        <v/>
      </c>
      <c r="AE22" s="55" t="str">
        <f t="shared" si="11"/>
        <v/>
      </c>
      <c r="AF22" s="55" t="str">
        <f t="shared" si="12"/>
        <v/>
      </c>
      <c r="AG22" s="55" t="str">
        <f t="shared" si="13"/>
        <v/>
      </c>
      <c r="AI22" s="5" t="str">
        <f ca="1"/>
        <v/>
      </c>
      <c r="AJ22" s="5" t="str">
        <f ca="1"/>
        <v/>
      </c>
      <c r="AK22" s="5" t="str">
        <f ca="1"/>
        <v/>
      </c>
      <c r="AL22" s="5" t="str">
        <f ca="1"/>
        <v/>
      </c>
      <c r="AM22" s="5" t="str">
        <f ca="1"/>
        <v/>
      </c>
      <c r="AN22" s="5" t="str">
        <f ca="1"/>
        <v/>
      </c>
      <c r="AO22" s="5" t="str">
        <f ca="1"/>
        <v/>
      </c>
      <c r="AP22" s="5" t="str">
        <f ca="1"/>
        <v/>
      </c>
      <c r="AQ22" s="5" t="str">
        <f ca="1"/>
        <v/>
      </c>
      <c r="AR22" s="5" t="str">
        <f ca="1"/>
        <v/>
      </c>
      <c r="AS22" s="5" t="str">
        <f ca="1"/>
        <v/>
      </c>
      <c r="AT22" s="5" t="str">
        <f ca="1"/>
        <v/>
      </c>
      <c r="AU22" s="5" t="str">
        <f ca="1"/>
        <v/>
      </c>
      <c r="AV22" s="5" t="str">
        <f ca="1"/>
        <v/>
      </c>
      <c r="AW22" s="5" t="str">
        <f ca="1"/>
        <v/>
      </c>
      <c r="AX22" s="5" t="str">
        <f ca="1"/>
        <v/>
      </c>
      <c r="AY22" s="5" t="str">
        <f ca="1"/>
        <v/>
      </c>
      <c r="AZ22" s="5" t="str">
        <f ca="1"/>
        <v/>
      </c>
      <c r="BA22" s="5" t="str">
        <f ca="1"/>
        <v/>
      </c>
      <c r="BB22" s="5" t="str">
        <f ca="1"/>
        <v/>
      </c>
      <c r="BC22" s="5" t="str">
        <f ca="1"/>
        <v/>
      </c>
      <c r="BD22" s="5" t="str">
        <f ca="1"/>
        <v/>
      </c>
      <c r="BE22" s="5" t="str">
        <f ca="1"/>
        <v/>
      </c>
      <c r="BF22" s="5" t="str">
        <f ca="1"/>
        <v/>
      </c>
      <c r="BG22" s="5" t="str">
        <f ca="1"/>
        <v/>
      </c>
      <c r="BH22" s="5" t="str">
        <f ca="1"/>
        <v/>
      </c>
      <c r="BI22" s="5" t="str">
        <f ca="1"/>
        <v/>
      </c>
      <c r="BJ22" s="5" t="str">
        <f ca="1"/>
        <v/>
      </c>
      <c r="BK22" s="5" t="str">
        <f ca="1"/>
        <v/>
      </c>
      <c r="BL22" s="5" t="str">
        <f ca="1"/>
        <v/>
      </c>
      <c r="BM22" s="5" t="str">
        <f ca="1"/>
        <v/>
      </c>
      <c r="BN22" s="5" t="str">
        <f ca="1"/>
        <v/>
      </c>
      <c r="BO22" s="5" t="str">
        <f ca="1"/>
        <v/>
      </c>
      <c r="BP22" s="5" t="str">
        <f ca="1"/>
        <v/>
      </c>
      <c r="BQ22" s="5" t="str">
        <f ca="1"/>
        <v/>
      </c>
      <c r="BR22" s="5" t="str">
        <f ca="1"/>
        <v/>
      </c>
      <c r="BS22" s="5" t="str">
        <f ca="1"/>
        <v/>
      </c>
      <c r="BT22" s="5" t="str">
        <f ca="1"/>
        <v/>
      </c>
      <c r="BU22" s="5" t="str">
        <f ca="1"/>
        <v/>
      </c>
      <c r="BV22" s="5" t="str">
        <f ca="1"/>
        <v/>
      </c>
      <c r="BW22" s="5" t="str">
        <f ca="1"/>
        <v/>
      </c>
      <c r="BX22" s="5" t="str">
        <f ca="1"/>
        <v/>
      </c>
      <c r="BY22" s="5" t="str">
        <f ca="1"/>
        <v/>
      </c>
      <c r="BZ22" s="5" t="str">
        <f ca="1"/>
        <v/>
      </c>
      <c r="CA22" s="5" t="str">
        <f ca="1"/>
        <v/>
      </c>
      <c r="CB22" s="5" t="str">
        <f ca="1"/>
        <v/>
      </c>
      <c r="CC22" s="5" t="str">
        <f ca="1"/>
        <v/>
      </c>
      <c r="CD22" s="5" t="str">
        <f ca="1"/>
        <v/>
      </c>
      <c r="CE22" s="5" t="str">
        <f ca="1"/>
        <v/>
      </c>
      <c r="CF22" s="5" t="str">
        <f ca="1"/>
        <v/>
      </c>
      <c r="CG22" s="5" t="str">
        <f ca="1"/>
        <v/>
      </c>
      <c r="CH22" s="5" t="str">
        <f ca="1"/>
        <v/>
      </c>
      <c r="CI22" s="5" t="str">
        <f ca="1"/>
        <v/>
      </c>
      <c r="CJ22" s="5" t="str">
        <f ca="1"/>
        <v/>
      </c>
      <c r="CK22" s="5" t="str">
        <f ca="1"/>
        <v/>
      </c>
      <c r="CL22" s="5" t="str">
        <f ca="1"/>
        <v/>
      </c>
      <c r="CM22" s="5" t="str">
        <f ca="1"/>
        <v/>
      </c>
      <c r="CN22" s="5" t="str">
        <f ca="1"/>
        <v/>
      </c>
      <c r="CO22" s="5" t="str">
        <f ca="1"/>
        <v/>
      </c>
      <c r="CP22" s="5" t="str">
        <f ca="1"/>
        <v/>
      </c>
    </row>
    <row r="23" spans="1:94" x14ac:dyDescent="0.15">
      <c r="A23" s="52"/>
      <c r="C23" s="52" t="str" cm="1">
        <f t="array" aca="1" ref="C23" ca="1">IF(A23="","",IF(INDIRECT("試験情報記入表!B"&amp;A23)="","",INDIRECT("試験情報記入表!M"&amp;A23)&amp;","&amp;INDIRECT("試験情報記入表!N"&amp;A23)&amp;","&amp;INDIRECT("試験情報記入表!O"&amp;A23)&amp;","&amp;INDIRECT("試験情報記入表!P"&amp;A23)&amp;","&amp;INDIRECT("試験情報記入表!Q"&amp;A23)&amp;","&amp;INDIRECT("試験情報記入表!R"&amp;A23)&amp;","&amp;INDIRECT("試験情報記入表!S"&amp;A23)&amp;","&amp;INDIRECT("試験情報記入表!T"&amp;A23)&amp;","&amp;INDIRECT("試験情報記入表!U"&amp;A23)&amp;","&amp;INDIRECT("試験情報記入表!V"&amp;A23)&amp;","&amp;INDIRECT("試験情報記入表!W"&amp;A23)&amp;","&amp;INDIRECT("試験情報記入表!X"&amp;A23)))</f>
        <v/>
      </c>
      <c r="E23" s="52"/>
      <c r="F23" t="s">
        <v>302</v>
      </c>
      <c r="G23" s="52" t="str">
        <f t="shared" si="2"/>
        <v/>
      </c>
      <c r="H23" s="4" t="str" cm="1">
        <f t="array" ref="H23">IF(事前検証計算用!E23="","",_xlfn.TEXTSPLIT(事前検証計算用!E23,","))</f>
        <v/>
      </c>
      <c r="I23" s="55"/>
      <c r="J23" s="55"/>
      <c r="K23" s="55"/>
      <c r="L23" s="55"/>
      <c r="M23" s="55"/>
      <c r="N23" s="55"/>
      <c r="O23" s="55"/>
      <c r="P23" s="55"/>
      <c r="Q23" s="55"/>
      <c r="R23" s="55"/>
      <c r="S23" s="55"/>
      <c r="U23" s="52" t="str">
        <f t="shared" si="3"/>
        <v/>
      </c>
      <c r="V23" s="55" t="str">
        <f t="shared" si="0"/>
        <v/>
      </c>
      <c r="W23" s="55" t="str">
        <f t="shared" si="14"/>
        <v/>
      </c>
      <c r="X23" s="55" t="str">
        <f t="shared" si="4"/>
        <v/>
      </c>
      <c r="Y23" s="55" t="str">
        <f t="shared" si="5"/>
        <v/>
      </c>
      <c r="Z23" s="55" t="str">
        <f t="shared" si="6"/>
        <v/>
      </c>
      <c r="AA23" s="55" t="str">
        <f t="shared" si="7"/>
        <v/>
      </c>
      <c r="AB23" s="55" t="str">
        <f t="shared" si="8"/>
        <v/>
      </c>
      <c r="AC23" s="55" t="str">
        <f t="shared" si="9"/>
        <v/>
      </c>
      <c r="AD23" s="55" t="str">
        <f t="shared" si="10"/>
        <v/>
      </c>
      <c r="AE23" s="55" t="str">
        <f t="shared" si="11"/>
        <v/>
      </c>
      <c r="AF23" s="55" t="str">
        <f t="shared" si="12"/>
        <v/>
      </c>
      <c r="AG23" s="55" t="str">
        <f t="shared" si="13"/>
        <v/>
      </c>
      <c r="AI23" s="5" t="str">
        <f ca="1"/>
        <v/>
      </c>
      <c r="AJ23" s="5" t="str">
        <f ca="1"/>
        <v/>
      </c>
      <c r="AK23" s="5" t="str">
        <f ca="1"/>
        <v/>
      </c>
      <c r="AL23" s="5" t="str">
        <f ca="1"/>
        <v/>
      </c>
      <c r="AM23" s="5" t="str">
        <f ca="1"/>
        <v/>
      </c>
      <c r="AN23" s="5" t="str">
        <f ca="1"/>
        <v/>
      </c>
      <c r="AO23" s="5" t="str">
        <f ca="1"/>
        <v/>
      </c>
      <c r="AP23" s="5" t="str">
        <f ca="1"/>
        <v/>
      </c>
      <c r="AQ23" s="5" t="str">
        <f ca="1"/>
        <v/>
      </c>
      <c r="AR23" s="5" t="str">
        <f ca="1"/>
        <v/>
      </c>
      <c r="AS23" s="5" t="str">
        <f ca="1"/>
        <v/>
      </c>
      <c r="AT23" s="5" t="str">
        <f ca="1"/>
        <v/>
      </c>
      <c r="AU23" s="5" t="str">
        <f ca="1"/>
        <v/>
      </c>
      <c r="AV23" s="5" t="str">
        <f ca="1"/>
        <v/>
      </c>
      <c r="AW23" s="5" t="str">
        <f ca="1"/>
        <v/>
      </c>
      <c r="AX23" s="5" t="str">
        <f ca="1"/>
        <v/>
      </c>
      <c r="AY23" s="5" t="str">
        <f ca="1"/>
        <v/>
      </c>
      <c r="AZ23" s="5" t="str">
        <f ca="1"/>
        <v/>
      </c>
      <c r="BA23" s="5" t="str">
        <f ca="1"/>
        <v/>
      </c>
      <c r="BB23" s="5" t="str">
        <f ca="1"/>
        <v/>
      </c>
      <c r="BC23" s="5" t="str">
        <f ca="1"/>
        <v/>
      </c>
      <c r="BD23" s="5" t="str">
        <f ca="1"/>
        <v/>
      </c>
      <c r="BE23" s="5" t="str">
        <f ca="1"/>
        <v/>
      </c>
      <c r="BF23" s="5" t="str">
        <f ca="1"/>
        <v/>
      </c>
      <c r="BG23" s="5" t="str">
        <f ca="1"/>
        <v/>
      </c>
      <c r="BH23" s="5" t="str">
        <f ca="1"/>
        <v/>
      </c>
      <c r="BI23" s="5" t="str">
        <f ca="1"/>
        <v/>
      </c>
      <c r="BJ23" s="5" t="str">
        <f ca="1"/>
        <v/>
      </c>
      <c r="BK23" s="5" t="str">
        <f ca="1"/>
        <v/>
      </c>
      <c r="BL23" s="5" t="str">
        <f ca="1"/>
        <v/>
      </c>
      <c r="BM23" s="5" t="str">
        <f ca="1"/>
        <v/>
      </c>
      <c r="BN23" s="5" t="str">
        <f ca="1"/>
        <v/>
      </c>
      <c r="BO23" s="5" t="str">
        <f ca="1"/>
        <v/>
      </c>
      <c r="BP23" s="5" t="str">
        <f ca="1"/>
        <v/>
      </c>
      <c r="BQ23" s="5" t="str">
        <f ca="1"/>
        <v/>
      </c>
      <c r="BR23" s="5" t="str">
        <f ca="1"/>
        <v/>
      </c>
      <c r="BS23" s="5" t="str">
        <f ca="1"/>
        <v/>
      </c>
      <c r="BT23" s="5" t="str">
        <f ca="1"/>
        <v/>
      </c>
      <c r="BU23" s="5" t="str">
        <f ca="1"/>
        <v/>
      </c>
      <c r="BV23" s="5" t="str">
        <f ca="1"/>
        <v/>
      </c>
      <c r="BW23" s="5" t="str">
        <f ca="1"/>
        <v/>
      </c>
      <c r="BX23" s="5" t="str">
        <f ca="1"/>
        <v/>
      </c>
      <c r="BY23" s="5" t="str">
        <f ca="1"/>
        <v/>
      </c>
      <c r="BZ23" s="5" t="str">
        <f ca="1"/>
        <v/>
      </c>
      <c r="CA23" s="5" t="str">
        <f ca="1"/>
        <v/>
      </c>
      <c r="CB23" s="5" t="str">
        <f ca="1"/>
        <v/>
      </c>
      <c r="CC23" s="5" t="str">
        <f ca="1"/>
        <v/>
      </c>
      <c r="CD23" s="5" t="str">
        <f ca="1"/>
        <v/>
      </c>
      <c r="CE23" s="5" t="str">
        <f ca="1"/>
        <v/>
      </c>
      <c r="CF23" s="5" t="str">
        <f ca="1"/>
        <v/>
      </c>
      <c r="CG23" s="5" t="str">
        <f ca="1"/>
        <v/>
      </c>
      <c r="CH23" s="5" t="str">
        <f ca="1"/>
        <v/>
      </c>
      <c r="CI23" s="5" t="str">
        <f ca="1"/>
        <v/>
      </c>
      <c r="CJ23" s="5" t="str">
        <f ca="1"/>
        <v/>
      </c>
      <c r="CK23" s="5" t="str">
        <f ca="1"/>
        <v/>
      </c>
      <c r="CL23" s="5" t="str">
        <f ca="1"/>
        <v/>
      </c>
      <c r="CM23" s="5" t="str">
        <f ca="1"/>
        <v/>
      </c>
      <c r="CN23" s="5" t="str">
        <f ca="1"/>
        <v/>
      </c>
      <c r="CO23" s="5" t="str">
        <f ca="1"/>
        <v/>
      </c>
      <c r="CP23" s="5" t="str">
        <f ca="1"/>
        <v/>
      </c>
    </row>
    <row r="24" spans="1:94" x14ac:dyDescent="0.15">
      <c r="A24" s="52"/>
      <c r="C24" s="52" t="str" cm="1">
        <f t="array" aca="1" ref="C24" ca="1">IF(A24="","",IF(INDIRECT("試験情報記入表!B"&amp;A24)="","",INDIRECT("試験情報記入表!M"&amp;A24)&amp;","&amp;INDIRECT("試験情報記入表!N"&amp;A24)&amp;","&amp;INDIRECT("試験情報記入表!O"&amp;A24)&amp;","&amp;INDIRECT("試験情報記入表!P"&amp;A24)&amp;","&amp;INDIRECT("試験情報記入表!Q"&amp;A24)&amp;","&amp;INDIRECT("試験情報記入表!R"&amp;A24)&amp;","&amp;INDIRECT("試験情報記入表!S"&amp;A24)&amp;","&amp;INDIRECT("試験情報記入表!T"&amp;A24)&amp;","&amp;INDIRECT("試験情報記入表!U"&amp;A24)&amp;","&amp;INDIRECT("試験情報記入表!V"&amp;A24)&amp;","&amp;INDIRECT("試験情報記入表!W"&amp;A24)&amp;","&amp;INDIRECT("試験情報記入表!X"&amp;A24)))</f>
        <v/>
      </c>
      <c r="E24" s="52"/>
      <c r="F24" t="s">
        <v>303</v>
      </c>
      <c r="G24" s="52" t="str">
        <f t="shared" si="2"/>
        <v/>
      </c>
      <c r="H24" s="4" t="str" cm="1">
        <f t="array" ref="H24">IF(事前検証計算用!E24="","",_xlfn.TEXTSPLIT(事前検証計算用!E24,","))</f>
        <v/>
      </c>
      <c r="I24" s="55"/>
      <c r="J24" s="55"/>
      <c r="K24" s="55"/>
      <c r="L24" s="55"/>
      <c r="M24" s="55"/>
      <c r="N24" s="55"/>
      <c r="O24" s="55"/>
      <c r="P24" s="55"/>
      <c r="Q24" s="55"/>
      <c r="R24" s="55"/>
      <c r="S24" s="55"/>
      <c r="U24" s="52" t="str">
        <f t="shared" si="3"/>
        <v/>
      </c>
      <c r="V24" s="55" t="str">
        <f t="shared" si="0"/>
        <v/>
      </c>
      <c r="W24" s="55" t="str">
        <f t="shared" si="14"/>
        <v/>
      </c>
      <c r="X24" s="55" t="str">
        <f t="shared" si="4"/>
        <v/>
      </c>
      <c r="Y24" s="55" t="str">
        <f t="shared" si="5"/>
        <v/>
      </c>
      <c r="Z24" s="55" t="str">
        <f t="shared" si="6"/>
        <v/>
      </c>
      <c r="AA24" s="55" t="str">
        <f t="shared" si="7"/>
        <v/>
      </c>
      <c r="AB24" s="55" t="str">
        <f t="shared" si="8"/>
        <v/>
      </c>
      <c r="AC24" s="55" t="str">
        <f t="shared" si="9"/>
        <v/>
      </c>
      <c r="AD24" s="55" t="str">
        <f t="shared" si="10"/>
        <v/>
      </c>
      <c r="AE24" s="55" t="str">
        <f t="shared" si="11"/>
        <v/>
      </c>
      <c r="AF24" s="55" t="str">
        <f t="shared" si="12"/>
        <v/>
      </c>
      <c r="AG24" s="55" t="str">
        <f t="shared" si="13"/>
        <v/>
      </c>
      <c r="AI24" s="5" t="str">
        <f ca="1"/>
        <v/>
      </c>
      <c r="AJ24" s="5" t="str">
        <f ca="1"/>
        <v/>
      </c>
      <c r="AK24" s="5" t="str">
        <f ca="1"/>
        <v/>
      </c>
      <c r="AL24" s="5" t="str">
        <f ca="1"/>
        <v/>
      </c>
      <c r="AM24" s="5" t="str">
        <f ca="1"/>
        <v/>
      </c>
      <c r="AN24" s="5" t="str">
        <f ca="1"/>
        <v/>
      </c>
      <c r="AO24" s="5" t="str">
        <f ca="1"/>
        <v/>
      </c>
      <c r="AP24" s="5" t="str">
        <f ca="1"/>
        <v/>
      </c>
      <c r="AQ24" s="5" t="str">
        <f ca="1"/>
        <v/>
      </c>
      <c r="AR24" s="5" t="str">
        <f ca="1"/>
        <v/>
      </c>
      <c r="AS24" s="5" t="str">
        <f ca="1"/>
        <v/>
      </c>
      <c r="AT24" s="5" t="str">
        <f ca="1"/>
        <v/>
      </c>
      <c r="AU24" s="5" t="str">
        <f ca="1"/>
        <v/>
      </c>
      <c r="AV24" s="5" t="str">
        <f ca="1"/>
        <v/>
      </c>
      <c r="AW24" s="5" t="str">
        <f ca="1"/>
        <v/>
      </c>
      <c r="AX24" s="5" t="str">
        <f ca="1"/>
        <v/>
      </c>
      <c r="AY24" s="5" t="str">
        <f ca="1"/>
        <v/>
      </c>
      <c r="AZ24" s="5" t="str">
        <f ca="1"/>
        <v/>
      </c>
      <c r="BA24" s="5" t="str">
        <f ca="1"/>
        <v/>
      </c>
      <c r="BB24" s="5" t="str">
        <f ca="1"/>
        <v/>
      </c>
      <c r="BC24" s="5" t="str">
        <f ca="1"/>
        <v/>
      </c>
      <c r="BD24" s="5" t="str">
        <f ca="1"/>
        <v/>
      </c>
      <c r="BE24" s="5" t="str">
        <f ca="1"/>
        <v/>
      </c>
      <c r="BF24" s="5" t="str">
        <f ca="1"/>
        <v/>
      </c>
      <c r="BG24" s="5" t="str">
        <f ca="1"/>
        <v/>
      </c>
      <c r="BH24" s="5" t="str">
        <f ca="1"/>
        <v/>
      </c>
      <c r="BI24" s="5" t="str">
        <f ca="1"/>
        <v/>
      </c>
      <c r="BJ24" s="5" t="str">
        <f ca="1"/>
        <v/>
      </c>
      <c r="BK24" s="5" t="str">
        <f ca="1"/>
        <v/>
      </c>
      <c r="BL24" s="5" t="str">
        <f ca="1"/>
        <v/>
      </c>
      <c r="BM24" s="5" t="str">
        <f ca="1"/>
        <v/>
      </c>
      <c r="BN24" s="5" t="str">
        <f ca="1"/>
        <v/>
      </c>
      <c r="BO24" s="5" t="str">
        <f ca="1"/>
        <v/>
      </c>
      <c r="BP24" s="5" t="str">
        <f ca="1"/>
        <v/>
      </c>
      <c r="BQ24" s="5" t="str">
        <f ca="1"/>
        <v/>
      </c>
      <c r="BR24" s="5" t="str">
        <f ca="1"/>
        <v/>
      </c>
      <c r="BS24" s="5" t="str">
        <f ca="1"/>
        <v/>
      </c>
      <c r="BT24" s="5" t="str">
        <f ca="1"/>
        <v/>
      </c>
      <c r="BU24" s="5" t="str">
        <f ca="1"/>
        <v/>
      </c>
      <c r="BV24" s="5" t="str">
        <f ca="1"/>
        <v/>
      </c>
      <c r="BW24" s="5" t="str">
        <f ca="1"/>
        <v/>
      </c>
      <c r="BX24" s="5" t="str">
        <f ca="1"/>
        <v/>
      </c>
      <c r="BY24" s="5" t="str">
        <f ca="1"/>
        <v/>
      </c>
      <c r="BZ24" s="5" t="str">
        <f ca="1"/>
        <v/>
      </c>
      <c r="CA24" s="5" t="str">
        <f ca="1"/>
        <v/>
      </c>
      <c r="CB24" s="5" t="str">
        <f ca="1"/>
        <v/>
      </c>
      <c r="CC24" s="5" t="str">
        <f ca="1"/>
        <v/>
      </c>
      <c r="CD24" s="5" t="str">
        <f ca="1"/>
        <v/>
      </c>
      <c r="CE24" s="5" t="str">
        <f ca="1"/>
        <v/>
      </c>
      <c r="CF24" s="5" t="str">
        <f ca="1"/>
        <v/>
      </c>
      <c r="CG24" s="5" t="str">
        <f ca="1"/>
        <v/>
      </c>
      <c r="CH24" s="5" t="str">
        <f ca="1"/>
        <v/>
      </c>
      <c r="CI24" s="5" t="str">
        <f ca="1"/>
        <v/>
      </c>
      <c r="CJ24" s="5" t="str">
        <f ca="1"/>
        <v/>
      </c>
      <c r="CK24" s="5" t="str">
        <f ca="1"/>
        <v/>
      </c>
      <c r="CL24" s="5" t="str">
        <f ca="1"/>
        <v/>
      </c>
      <c r="CM24" s="5" t="str">
        <f ca="1"/>
        <v/>
      </c>
      <c r="CN24" s="5" t="str">
        <f ca="1"/>
        <v/>
      </c>
      <c r="CO24" s="5" t="str">
        <f ca="1"/>
        <v/>
      </c>
      <c r="CP24" s="5" t="str">
        <f ca="1"/>
        <v/>
      </c>
    </row>
    <row r="25" spans="1:94" x14ac:dyDescent="0.15">
      <c r="A25" s="52"/>
      <c r="C25" s="52" t="str" cm="1">
        <f t="array" aca="1" ref="C25" ca="1">IF(A25="","",IF(INDIRECT("試験情報記入表!B"&amp;A25)="","",INDIRECT("試験情報記入表!M"&amp;A25)&amp;","&amp;INDIRECT("試験情報記入表!N"&amp;A25)&amp;","&amp;INDIRECT("試験情報記入表!O"&amp;A25)&amp;","&amp;INDIRECT("試験情報記入表!P"&amp;A25)&amp;","&amp;INDIRECT("試験情報記入表!Q"&amp;A25)&amp;","&amp;INDIRECT("試験情報記入表!R"&amp;A25)&amp;","&amp;INDIRECT("試験情報記入表!S"&amp;A25)&amp;","&amp;INDIRECT("試験情報記入表!T"&amp;A25)&amp;","&amp;INDIRECT("試験情報記入表!U"&amp;A25)&amp;","&amp;INDIRECT("試験情報記入表!V"&amp;A25)&amp;","&amp;INDIRECT("試験情報記入表!W"&amp;A25)&amp;","&amp;INDIRECT("試験情報記入表!X"&amp;A25)))</f>
        <v/>
      </c>
      <c r="E25" s="52"/>
      <c r="F25" t="s">
        <v>304</v>
      </c>
      <c r="G25" s="52" t="str">
        <f t="shared" si="2"/>
        <v/>
      </c>
      <c r="H25" s="4" t="str" cm="1">
        <f t="array" ref="H25">IF(事前検証計算用!E25="","",_xlfn.TEXTSPLIT(事前検証計算用!E25,","))</f>
        <v/>
      </c>
      <c r="I25" s="55"/>
      <c r="J25" s="55"/>
      <c r="K25" s="55"/>
      <c r="L25" s="55"/>
      <c r="M25" s="55"/>
      <c r="N25" s="55"/>
      <c r="O25" s="55"/>
      <c r="P25" s="55"/>
      <c r="Q25" s="55"/>
      <c r="R25" s="55"/>
      <c r="S25" s="55"/>
      <c r="U25" s="52" t="str">
        <f t="shared" si="3"/>
        <v/>
      </c>
      <c r="V25" s="55" t="str">
        <f t="shared" si="0"/>
        <v/>
      </c>
      <c r="W25" s="55" t="str">
        <f t="shared" si="14"/>
        <v/>
      </c>
      <c r="X25" s="55" t="str">
        <f t="shared" si="4"/>
        <v/>
      </c>
      <c r="Y25" s="55" t="str">
        <f t="shared" si="5"/>
        <v/>
      </c>
      <c r="Z25" s="55" t="str">
        <f t="shared" si="6"/>
        <v/>
      </c>
      <c r="AA25" s="55" t="str">
        <f t="shared" si="7"/>
        <v/>
      </c>
      <c r="AB25" s="55" t="str">
        <f t="shared" si="8"/>
        <v/>
      </c>
      <c r="AC25" s="55" t="str">
        <f t="shared" si="9"/>
        <v/>
      </c>
      <c r="AD25" s="55" t="str">
        <f t="shared" si="10"/>
        <v/>
      </c>
      <c r="AE25" s="55" t="str">
        <f t="shared" si="11"/>
        <v/>
      </c>
      <c r="AF25" s="55" t="str">
        <f t="shared" si="12"/>
        <v/>
      </c>
      <c r="AG25" s="55" t="str">
        <f t="shared" si="13"/>
        <v/>
      </c>
      <c r="AI25" s="5" t="str">
        <f ca="1"/>
        <v/>
      </c>
      <c r="AJ25" s="5" t="str">
        <f ca="1"/>
        <v/>
      </c>
      <c r="AK25" s="5" t="str">
        <f ca="1"/>
        <v/>
      </c>
      <c r="AL25" s="5" t="str">
        <f ca="1"/>
        <v/>
      </c>
      <c r="AM25" s="5" t="str">
        <f ca="1"/>
        <v/>
      </c>
      <c r="AN25" s="5" t="str">
        <f ca="1"/>
        <v/>
      </c>
      <c r="AO25" s="5" t="str">
        <f ca="1"/>
        <v/>
      </c>
      <c r="AP25" s="5" t="str">
        <f ca="1"/>
        <v/>
      </c>
      <c r="AQ25" s="5" t="str">
        <f ca="1"/>
        <v/>
      </c>
      <c r="AR25" s="5" t="str">
        <f ca="1"/>
        <v/>
      </c>
      <c r="AS25" s="5" t="str">
        <f ca="1"/>
        <v/>
      </c>
      <c r="AT25" s="5" t="str">
        <f ca="1"/>
        <v/>
      </c>
      <c r="AU25" s="5" t="str">
        <f ca="1"/>
        <v/>
      </c>
      <c r="AV25" s="5" t="str">
        <f ca="1"/>
        <v/>
      </c>
      <c r="AW25" s="5" t="str">
        <f ca="1"/>
        <v/>
      </c>
      <c r="AX25" s="5" t="str">
        <f ca="1"/>
        <v/>
      </c>
      <c r="AY25" s="5" t="str">
        <f ca="1"/>
        <v/>
      </c>
      <c r="AZ25" s="5" t="str">
        <f ca="1"/>
        <v/>
      </c>
      <c r="BA25" s="5" t="str">
        <f ca="1"/>
        <v/>
      </c>
      <c r="BB25" s="5" t="str">
        <f ca="1"/>
        <v/>
      </c>
      <c r="BC25" s="5" t="str">
        <f ca="1"/>
        <v/>
      </c>
      <c r="BD25" s="5" t="str">
        <f ca="1"/>
        <v/>
      </c>
      <c r="BE25" s="5" t="str">
        <f ca="1"/>
        <v/>
      </c>
      <c r="BF25" s="5" t="str">
        <f ca="1"/>
        <v/>
      </c>
      <c r="BG25" s="5" t="str">
        <f ca="1"/>
        <v/>
      </c>
      <c r="BH25" s="5" t="str">
        <f ca="1"/>
        <v/>
      </c>
      <c r="BI25" s="5" t="str">
        <f ca="1"/>
        <v/>
      </c>
      <c r="BJ25" s="5" t="str">
        <f ca="1"/>
        <v/>
      </c>
      <c r="BK25" s="5" t="str">
        <f ca="1"/>
        <v/>
      </c>
      <c r="BL25" s="5" t="str">
        <f ca="1"/>
        <v/>
      </c>
      <c r="BM25" s="5" t="str">
        <f ca="1"/>
        <v/>
      </c>
      <c r="BN25" s="5" t="str">
        <f ca="1"/>
        <v/>
      </c>
      <c r="BO25" s="5" t="str">
        <f ca="1"/>
        <v/>
      </c>
      <c r="BP25" s="5" t="str">
        <f ca="1"/>
        <v/>
      </c>
      <c r="BQ25" s="5" t="str">
        <f ca="1"/>
        <v/>
      </c>
      <c r="BR25" s="5" t="str">
        <f ca="1"/>
        <v/>
      </c>
      <c r="BS25" s="5" t="str">
        <f ca="1"/>
        <v/>
      </c>
      <c r="BT25" s="5" t="str">
        <f ca="1"/>
        <v/>
      </c>
      <c r="BU25" s="5" t="str">
        <f ca="1"/>
        <v/>
      </c>
      <c r="BV25" s="5" t="str">
        <f ca="1"/>
        <v/>
      </c>
      <c r="BW25" s="5" t="str">
        <f ca="1"/>
        <v/>
      </c>
      <c r="BX25" s="5" t="str">
        <f ca="1"/>
        <v/>
      </c>
      <c r="BY25" s="5" t="str">
        <f ca="1"/>
        <v/>
      </c>
      <c r="BZ25" s="5" t="str">
        <f ca="1"/>
        <v/>
      </c>
      <c r="CA25" s="5" t="str">
        <f ca="1"/>
        <v/>
      </c>
      <c r="CB25" s="5" t="str">
        <f ca="1"/>
        <v/>
      </c>
      <c r="CC25" s="5" t="str">
        <f ca="1"/>
        <v/>
      </c>
      <c r="CD25" s="5" t="str">
        <f ca="1"/>
        <v/>
      </c>
      <c r="CE25" s="5" t="str">
        <f ca="1"/>
        <v/>
      </c>
      <c r="CF25" s="5" t="str">
        <f ca="1"/>
        <v/>
      </c>
      <c r="CG25" s="5" t="str">
        <f ca="1"/>
        <v/>
      </c>
      <c r="CH25" s="5" t="str">
        <f ca="1"/>
        <v/>
      </c>
      <c r="CI25" s="5" t="str">
        <f ca="1"/>
        <v/>
      </c>
      <c r="CJ25" s="5" t="str">
        <f ca="1"/>
        <v/>
      </c>
      <c r="CK25" s="5" t="str">
        <f ca="1"/>
        <v/>
      </c>
      <c r="CL25" s="5" t="str">
        <f ca="1"/>
        <v/>
      </c>
      <c r="CM25" s="5" t="str">
        <f ca="1"/>
        <v/>
      </c>
      <c r="CN25" s="5" t="str">
        <f ca="1"/>
        <v/>
      </c>
      <c r="CO25" s="5" t="str">
        <f ca="1"/>
        <v/>
      </c>
      <c r="CP25" s="5" t="str">
        <f ca="1"/>
        <v/>
      </c>
    </row>
    <row r="26" spans="1:94" x14ac:dyDescent="0.15">
      <c r="A26" s="52"/>
      <c r="C26" s="52" t="str" cm="1">
        <f t="array" aca="1" ref="C26" ca="1">IF(A26="","",IF(INDIRECT("試験情報記入表!B"&amp;A26)="","",INDIRECT("試験情報記入表!M"&amp;A26)&amp;","&amp;INDIRECT("試験情報記入表!N"&amp;A26)&amp;","&amp;INDIRECT("試験情報記入表!O"&amp;A26)&amp;","&amp;INDIRECT("試験情報記入表!P"&amp;A26)&amp;","&amp;INDIRECT("試験情報記入表!Q"&amp;A26)&amp;","&amp;INDIRECT("試験情報記入表!R"&amp;A26)&amp;","&amp;INDIRECT("試験情報記入表!S"&amp;A26)&amp;","&amp;INDIRECT("試験情報記入表!T"&amp;A26)&amp;","&amp;INDIRECT("試験情報記入表!U"&amp;A26)&amp;","&amp;INDIRECT("試験情報記入表!V"&amp;A26)&amp;","&amp;INDIRECT("試験情報記入表!W"&amp;A26)&amp;","&amp;INDIRECT("試験情報記入表!X"&amp;A26)))</f>
        <v/>
      </c>
      <c r="E26" s="52"/>
      <c r="F26" t="s">
        <v>305</v>
      </c>
      <c r="G26" s="52" t="str">
        <f t="shared" si="2"/>
        <v/>
      </c>
      <c r="H26" s="4" t="str" cm="1">
        <f t="array" ref="H26">IF(事前検証計算用!E26="","",_xlfn.TEXTSPLIT(事前検証計算用!E26,","))</f>
        <v/>
      </c>
      <c r="I26" s="55"/>
      <c r="J26" s="55"/>
      <c r="K26" s="55"/>
      <c r="L26" s="55"/>
      <c r="M26" s="55"/>
      <c r="N26" s="55"/>
      <c r="O26" s="55"/>
      <c r="P26" s="55"/>
      <c r="Q26" s="55"/>
      <c r="R26" s="55"/>
      <c r="S26" s="55"/>
      <c r="U26" s="52" t="str">
        <f t="shared" si="3"/>
        <v/>
      </c>
      <c r="V26" s="55" t="str">
        <f t="shared" si="0"/>
        <v/>
      </c>
      <c r="W26" s="55" t="str">
        <f t="shared" si="14"/>
        <v/>
      </c>
      <c r="X26" s="55" t="str">
        <f t="shared" si="4"/>
        <v/>
      </c>
      <c r="Y26" s="55" t="str">
        <f t="shared" si="5"/>
        <v/>
      </c>
      <c r="Z26" s="55" t="str">
        <f t="shared" si="6"/>
        <v/>
      </c>
      <c r="AA26" s="55" t="str">
        <f t="shared" si="7"/>
        <v/>
      </c>
      <c r="AB26" s="55" t="str">
        <f t="shared" si="8"/>
        <v/>
      </c>
      <c r="AC26" s="55" t="str">
        <f t="shared" si="9"/>
        <v/>
      </c>
      <c r="AD26" s="55" t="str">
        <f t="shared" si="10"/>
        <v/>
      </c>
      <c r="AE26" s="55" t="str">
        <f t="shared" si="11"/>
        <v/>
      </c>
      <c r="AF26" s="55" t="str">
        <f t="shared" si="12"/>
        <v/>
      </c>
      <c r="AG26" s="55" t="str">
        <f t="shared" si="13"/>
        <v/>
      </c>
      <c r="AI26" s="5" t="str">
        <f ca="1"/>
        <v/>
      </c>
      <c r="AJ26" s="5" t="str">
        <f ca="1"/>
        <v/>
      </c>
      <c r="AK26" s="5" t="str">
        <f ca="1"/>
        <v/>
      </c>
      <c r="AL26" s="5" t="str">
        <f ca="1"/>
        <v/>
      </c>
      <c r="AM26" s="5" t="str">
        <f ca="1"/>
        <v/>
      </c>
      <c r="AN26" s="5" t="str">
        <f ca="1"/>
        <v/>
      </c>
      <c r="AO26" s="5" t="str">
        <f ca="1"/>
        <v/>
      </c>
      <c r="AP26" s="5" t="str">
        <f ca="1"/>
        <v/>
      </c>
      <c r="AQ26" s="5" t="str">
        <f ca="1"/>
        <v/>
      </c>
      <c r="AR26" s="5" t="str">
        <f ca="1"/>
        <v/>
      </c>
      <c r="AS26" s="5" t="str">
        <f ca="1"/>
        <v/>
      </c>
      <c r="AT26" s="5" t="str">
        <f ca="1"/>
        <v/>
      </c>
      <c r="AU26" s="5" t="str">
        <f ca="1"/>
        <v/>
      </c>
      <c r="AV26" s="5" t="str">
        <f ca="1"/>
        <v/>
      </c>
      <c r="AW26" s="5" t="str">
        <f ca="1"/>
        <v/>
      </c>
      <c r="AX26" s="5" t="str">
        <f ca="1"/>
        <v/>
      </c>
      <c r="AY26" s="5" t="str">
        <f ca="1"/>
        <v/>
      </c>
      <c r="AZ26" s="5" t="str">
        <f ca="1"/>
        <v/>
      </c>
      <c r="BA26" s="5" t="str">
        <f ca="1"/>
        <v/>
      </c>
      <c r="BB26" s="5" t="str">
        <f ca="1"/>
        <v/>
      </c>
      <c r="BC26" s="5" t="str">
        <f ca="1"/>
        <v/>
      </c>
      <c r="BD26" s="5" t="str">
        <f ca="1"/>
        <v/>
      </c>
      <c r="BE26" s="5" t="str">
        <f ca="1"/>
        <v/>
      </c>
      <c r="BF26" s="5" t="str">
        <f ca="1"/>
        <v/>
      </c>
      <c r="BG26" s="5" t="str">
        <f ca="1"/>
        <v/>
      </c>
      <c r="BH26" s="5" t="str">
        <f ca="1"/>
        <v/>
      </c>
      <c r="BI26" s="5" t="str">
        <f ca="1"/>
        <v/>
      </c>
      <c r="BJ26" s="5" t="str">
        <f ca="1"/>
        <v/>
      </c>
      <c r="BK26" s="5" t="str">
        <f ca="1"/>
        <v/>
      </c>
      <c r="BL26" s="5" t="str">
        <f ca="1"/>
        <v/>
      </c>
      <c r="BM26" s="5" t="str">
        <f ca="1"/>
        <v/>
      </c>
      <c r="BN26" s="5" t="str">
        <f ca="1"/>
        <v/>
      </c>
      <c r="BO26" s="5" t="str">
        <f ca="1"/>
        <v/>
      </c>
      <c r="BP26" s="5" t="str">
        <f ca="1"/>
        <v/>
      </c>
      <c r="BQ26" s="5" t="str">
        <f ca="1"/>
        <v/>
      </c>
      <c r="BR26" s="5" t="str">
        <f ca="1"/>
        <v/>
      </c>
      <c r="BS26" s="5" t="str">
        <f ca="1"/>
        <v/>
      </c>
      <c r="BT26" s="5" t="str">
        <f ca="1"/>
        <v/>
      </c>
      <c r="BU26" s="5" t="str">
        <f ca="1"/>
        <v/>
      </c>
      <c r="BV26" s="5" t="str">
        <f ca="1"/>
        <v/>
      </c>
      <c r="BW26" s="5" t="str">
        <f ca="1"/>
        <v/>
      </c>
      <c r="BX26" s="5" t="str">
        <f ca="1"/>
        <v/>
      </c>
      <c r="BY26" s="5" t="str">
        <f ca="1"/>
        <v/>
      </c>
      <c r="BZ26" s="5" t="str">
        <f ca="1"/>
        <v/>
      </c>
      <c r="CA26" s="5" t="str">
        <f ca="1"/>
        <v/>
      </c>
      <c r="CB26" s="5" t="str">
        <f ca="1"/>
        <v/>
      </c>
      <c r="CC26" s="5" t="str">
        <f ca="1"/>
        <v/>
      </c>
      <c r="CD26" s="5" t="str">
        <f ca="1"/>
        <v/>
      </c>
      <c r="CE26" s="5" t="str">
        <f ca="1"/>
        <v/>
      </c>
      <c r="CF26" s="5" t="str">
        <f ca="1"/>
        <v/>
      </c>
      <c r="CG26" s="5" t="str">
        <f ca="1"/>
        <v/>
      </c>
      <c r="CH26" s="5" t="str">
        <f ca="1"/>
        <v/>
      </c>
      <c r="CI26" s="5" t="str">
        <f ca="1"/>
        <v/>
      </c>
      <c r="CJ26" s="5" t="str">
        <f ca="1"/>
        <v/>
      </c>
      <c r="CK26" s="5" t="str">
        <f ca="1"/>
        <v/>
      </c>
      <c r="CL26" s="5" t="str">
        <f ca="1"/>
        <v/>
      </c>
      <c r="CM26" s="5" t="str">
        <f ca="1"/>
        <v/>
      </c>
      <c r="CN26" s="5" t="str">
        <f ca="1"/>
        <v/>
      </c>
      <c r="CO26" s="5" t="str">
        <f ca="1"/>
        <v/>
      </c>
      <c r="CP26" s="5" t="str">
        <f ca="1"/>
        <v/>
      </c>
    </row>
    <row r="27" spans="1:94" x14ac:dyDescent="0.15">
      <c r="A27" s="52"/>
      <c r="C27" s="52" t="str" cm="1">
        <f t="array" aca="1" ref="C27" ca="1">IF(A27="","",IF(INDIRECT("試験情報記入表!B"&amp;A27)="","",INDIRECT("試験情報記入表!M"&amp;A27)&amp;","&amp;INDIRECT("試験情報記入表!N"&amp;A27)&amp;","&amp;INDIRECT("試験情報記入表!O"&amp;A27)&amp;","&amp;INDIRECT("試験情報記入表!P"&amp;A27)&amp;","&amp;INDIRECT("試験情報記入表!Q"&amp;A27)&amp;","&amp;INDIRECT("試験情報記入表!R"&amp;A27)&amp;","&amp;INDIRECT("試験情報記入表!S"&amp;A27)&amp;","&amp;INDIRECT("試験情報記入表!T"&amp;A27)&amp;","&amp;INDIRECT("試験情報記入表!U"&amp;A27)&amp;","&amp;INDIRECT("試験情報記入表!V"&amp;A27)&amp;","&amp;INDIRECT("試験情報記入表!W"&amp;A27)&amp;","&amp;INDIRECT("試験情報記入表!X"&amp;A27)))</f>
        <v/>
      </c>
      <c r="E27" s="52"/>
      <c r="F27" t="s">
        <v>306</v>
      </c>
      <c r="G27" s="52" t="str">
        <f t="shared" si="2"/>
        <v/>
      </c>
      <c r="H27" s="4" t="str" cm="1">
        <f t="array" ref="H27">IF(事前検証計算用!E27="","",_xlfn.TEXTSPLIT(事前検証計算用!E27,","))</f>
        <v/>
      </c>
      <c r="I27" s="55"/>
      <c r="J27" s="55"/>
      <c r="K27" s="55"/>
      <c r="L27" s="55"/>
      <c r="M27" s="55"/>
      <c r="N27" s="55"/>
      <c r="O27" s="55"/>
      <c r="P27" s="55"/>
      <c r="Q27" s="55"/>
      <c r="R27" s="55"/>
      <c r="S27" s="55"/>
      <c r="U27" s="52" t="str">
        <f t="shared" si="3"/>
        <v/>
      </c>
      <c r="V27" s="55" t="str">
        <f t="shared" si="0"/>
        <v/>
      </c>
      <c r="W27" s="55" t="str">
        <f t="shared" si="14"/>
        <v/>
      </c>
      <c r="X27" s="55" t="str">
        <f t="shared" si="4"/>
        <v/>
      </c>
      <c r="Y27" s="55" t="str">
        <f t="shared" si="5"/>
        <v/>
      </c>
      <c r="Z27" s="55" t="str">
        <f t="shared" si="6"/>
        <v/>
      </c>
      <c r="AA27" s="55" t="str">
        <f t="shared" si="7"/>
        <v/>
      </c>
      <c r="AB27" s="55" t="str">
        <f t="shared" si="8"/>
        <v/>
      </c>
      <c r="AC27" s="55" t="str">
        <f t="shared" si="9"/>
        <v/>
      </c>
      <c r="AD27" s="55" t="str">
        <f t="shared" si="10"/>
        <v/>
      </c>
      <c r="AE27" s="55" t="str">
        <f t="shared" si="11"/>
        <v/>
      </c>
      <c r="AF27" s="55" t="str">
        <f t="shared" si="12"/>
        <v/>
      </c>
      <c r="AG27" s="55" t="str">
        <f t="shared" si="13"/>
        <v/>
      </c>
      <c r="AI27" s="5" t="str">
        <f ca="1"/>
        <v/>
      </c>
      <c r="AJ27" s="5" t="str">
        <f ca="1"/>
        <v/>
      </c>
      <c r="AK27" s="5" t="str">
        <f ca="1"/>
        <v/>
      </c>
      <c r="AL27" s="5" t="str">
        <f ca="1"/>
        <v/>
      </c>
      <c r="AM27" s="5" t="str">
        <f ca="1"/>
        <v/>
      </c>
      <c r="AN27" s="5" t="str">
        <f ca="1"/>
        <v/>
      </c>
      <c r="AO27" s="5" t="str">
        <f ca="1"/>
        <v/>
      </c>
      <c r="AP27" s="5" t="str">
        <f ca="1"/>
        <v/>
      </c>
      <c r="AQ27" s="5" t="str">
        <f ca="1"/>
        <v/>
      </c>
      <c r="AR27" s="5" t="str">
        <f ca="1"/>
        <v/>
      </c>
      <c r="AS27" s="5" t="str">
        <f ca="1"/>
        <v/>
      </c>
      <c r="AT27" s="5" t="str">
        <f ca="1"/>
        <v/>
      </c>
      <c r="AU27" s="5" t="str">
        <f ca="1"/>
        <v/>
      </c>
      <c r="AV27" s="5" t="str">
        <f ca="1"/>
        <v/>
      </c>
      <c r="AW27" s="5" t="str">
        <f ca="1"/>
        <v/>
      </c>
      <c r="AX27" s="5" t="str">
        <f ca="1"/>
        <v/>
      </c>
      <c r="AY27" s="5" t="str">
        <f ca="1"/>
        <v/>
      </c>
      <c r="AZ27" s="5" t="str">
        <f ca="1"/>
        <v/>
      </c>
      <c r="BA27" s="5" t="str">
        <f ca="1"/>
        <v/>
      </c>
      <c r="BB27" s="5" t="str">
        <f ca="1"/>
        <v/>
      </c>
      <c r="BC27" s="5" t="str">
        <f ca="1"/>
        <v/>
      </c>
      <c r="BD27" s="5" t="str">
        <f ca="1"/>
        <v/>
      </c>
      <c r="BE27" s="5" t="str">
        <f ca="1"/>
        <v/>
      </c>
      <c r="BF27" s="5" t="str">
        <f ca="1"/>
        <v/>
      </c>
      <c r="BG27" s="5" t="str">
        <f ca="1"/>
        <v/>
      </c>
      <c r="BH27" s="5" t="str">
        <f ca="1"/>
        <v/>
      </c>
      <c r="BI27" s="5" t="str">
        <f ca="1"/>
        <v/>
      </c>
      <c r="BJ27" s="5" t="str">
        <f ca="1"/>
        <v/>
      </c>
      <c r="BK27" s="5" t="str">
        <f ca="1"/>
        <v/>
      </c>
      <c r="BL27" s="5" t="str">
        <f ca="1"/>
        <v/>
      </c>
      <c r="BM27" s="5" t="str">
        <f ca="1"/>
        <v/>
      </c>
      <c r="BN27" s="5" t="str">
        <f ca="1"/>
        <v/>
      </c>
      <c r="BO27" s="5" t="str">
        <f ca="1"/>
        <v/>
      </c>
      <c r="BP27" s="5" t="str">
        <f ca="1"/>
        <v/>
      </c>
      <c r="BQ27" s="5" t="str">
        <f ca="1"/>
        <v/>
      </c>
      <c r="BR27" s="5" t="str">
        <f ca="1"/>
        <v/>
      </c>
      <c r="BS27" s="5" t="str">
        <f ca="1"/>
        <v/>
      </c>
      <c r="BT27" s="5" t="str">
        <f ca="1"/>
        <v/>
      </c>
      <c r="BU27" s="5" t="str">
        <f ca="1"/>
        <v/>
      </c>
      <c r="BV27" s="5" t="str">
        <f ca="1"/>
        <v/>
      </c>
      <c r="BW27" s="5" t="str">
        <f ca="1"/>
        <v/>
      </c>
      <c r="BX27" s="5" t="str">
        <f ca="1"/>
        <v/>
      </c>
      <c r="BY27" s="5" t="str">
        <f ca="1"/>
        <v/>
      </c>
      <c r="BZ27" s="5" t="str">
        <f ca="1"/>
        <v/>
      </c>
      <c r="CA27" s="5" t="str">
        <f ca="1"/>
        <v/>
      </c>
      <c r="CB27" s="5" t="str">
        <f ca="1"/>
        <v/>
      </c>
      <c r="CC27" s="5" t="str">
        <f ca="1"/>
        <v/>
      </c>
      <c r="CD27" s="5" t="str">
        <f ca="1"/>
        <v/>
      </c>
      <c r="CE27" s="5" t="str">
        <f ca="1"/>
        <v/>
      </c>
      <c r="CF27" s="5" t="str">
        <f ca="1"/>
        <v/>
      </c>
      <c r="CG27" s="5" t="str">
        <f ca="1"/>
        <v/>
      </c>
      <c r="CH27" s="5" t="str">
        <f ca="1"/>
        <v/>
      </c>
      <c r="CI27" s="5" t="str">
        <f ca="1"/>
        <v/>
      </c>
      <c r="CJ27" s="5" t="str">
        <f ca="1"/>
        <v/>
      </c>
      <c r="CK27" s="5" t="str">
        <f ca="1"/>
        <v/>
      </c>
      <c r="CL27" s="5" t="str">
        <f ca="1"/>
        <v/>
      </c>
      <c r="CM27" s="5" t="str">
        <f ca="1"/>
        <v/>
      </c>
      <c r="CN27" s="5" t="str">
        <f ca="1"/>
        <v/>
      </c>
      <c r="CO27" s="5" t="str">
        <f ca="1"/>
        <v/>
      </c>
      <c r="CP27" s="5" t="str">
        <f ca="1"/>
        <v/>
      </c>
    </row>
    <row r="28" spans="1:94" x14ac:dyDescent="0.15">
      <c r="A28" s="52"/>
      <c r="C28" s="52" t="str" cm="1">
        <f t="array" aca="1" ref="C28" ca="1">IF(A28="","",IF(INDIRECT("試験情報記入表!B"&amp;A28)="","",INDIRECT("試験情報記入表!M"&amp;A28)&amp;","&amp;INDIRECT("試験情報記入表!N"&amp;A28)&amp;","&amp;INDIRECT("試験情報記入表!O"&amp;A28)&amp;","&amp;INDIRECT("試験情報記入表!P"&amp;A28)&amp;","&amp;INDIRECT("試験情報記入表!Q"&amp;A28)&amp;","&amp;INDIRECT("試験情報記入表!R"&amp;A28)&amp;","&amp;INDIRECT("試験情報記入表!S"&amp;A28)&amp;","&amp;INDIRECT("試験情報記入表!T"&amp;A28)&amp;","&amp;INDIRECT("試験情報記入表!U"&amp;A28)&amp;","&amp;INDIRECT("試験情報記入表!V"&amp;A28)&amp;","&amp;INDIRECT("試験情報記入表!W"&amp;A28)&amp;","&amp;INDIRECT("試験情報記入表!X"&amp;A28)))</f>
        <v/>
      </c>
      <c r="E28" s="52"/>
      <c r="F28" t="s">
        <v>307</v>
      </c>
      <c r="G28" s="52" t="str">
        <f t="shared" si="2"/>
        <v/>
      </c>
      <c r="H28" s="4" t="str" cm="1">
        <f t="array" ref="H28">IF(事前検証計算用!E28="","",_xlfn.TEXTSPLIT(事前検証計算用!E28,","))</f>
        <v/>
      </c>
      <c r="I28" s="55"/>
      <c r="J28" s="55"/>
      <c r="K28" s="55"/>
      <c r="L28" s="55"/>
      <c r="M28" s="55"/>
      <c r="N28" s="55"/>
      <c r="O28" s="55"/>
      <c r="P28" s="55"/>
      <c r="Q28" s="55"/>
      <c r="R28" s="55"/>
      <c r="S28" s="55"/>
      <c r="U28" s="52" t="str">
        <f t="shared" si="3"/>
        <v/>
      </c>
      <c r="V28" s="55" t="str">
        <f t="shared" si="0"/>
        <v/>
      </c>
      <c r="W28" s="55" t="str">
        <f t="shared" si="14"/>
        <v/>
      </c>
      <c r="X28" s="55" t="str">
        <f t="shared" si="4"/>
        <v/>
      </c>
      <c r="Y28" s="55" t="str">
        <f t="shared" si="5"/>
        <v/>
      </c>
      <c r="Z28" s="55" t="str">
        <f t="shared" si="6"/>
        <v/>
      </c>
      <c r="AA28" s="55" t="str">
        <f t="shared" si="7"/>
        <v/>
      </c>
      <c r="AB28" s="55" t="str">
        <f t="shared" si="8"/>
        <v/>
      </c>
      <c r="AC28" s="55" t="str">
        <f t="shared" si="9"/>
        <v/>
      </c>
      <c r="AD28" s="55" t="str">
        <f t="shared" si="10"/>
        <v/>
      </c>
      <c r="AE28" s="55" t="str">
        <f t="shared" si="11"/>
        <v/>
      </c>
      <c r="AF28" s="55" t="str">
        <f t="shared" si="12"/>
        <v/>
      </c>
      <c r="AG28" s="55" t="str">
        <f t="shared" si="13"/>
        <v/>
      </c>
      <c r="AI28" s="5" t="str">
        <f ca="1"/>
        <v/>
      </c>
      <c r="AJ28" s="5" t="str">
        <f ca="1"/>
        <v/>
      </c>
      <c r="AK28" s="5" t="str">
        <f ca="1"/>
        <v/>
      </c>
      <c r="AL28" s="5" t="str">
        <f ca="1"/>
        <v/>
      </c>
      <c r="AM28" s="5" t="str">
        <f ca="1"/>
        <v/>
      </c>
      <c r="AN28" s="5" t="str">
        <f ca="1"/>
        <v/>
      </c>
      <c r="AO28" s="5" t="str">
        <f ca="1"/>
        <v/>
      </c>
      <c r="AP28" s="5" t="str">
        <f ca="1"/>
        <v/>
      </c>
      <c r="AQ28" s="5" t="str">
        <f ca="1"/>
        <v/>
      </c>
      <c r="AR28" s="5" t="str">
        <f ca="1"/>
        <v/>
      </c>
      <c r="AS28" s="5" t="str">
        <f ca="1"/>
        <v/>
      </c>
      <c r="AT28" s="5" t="str">
        <f ca="1"/>
        <v/>
      </c>
      <c r="AU28" s="5" t="str">
        <f ca="1"/>
        <v/>
      </c>
      <c r="AV28" s="5" t="str">
        <f ca="1"/>
        <v/>
      </c>
      <c r="AW28" s="5" t="str">
        <f ca="1"/>
        <v/>
      </c>
      <c r="AX28" s="5" t="str">
        <f ca="1"/>
        <v/>
      </c>
      <c r="AY28" s="5" t="str">
        <f ca="1"/>
        <v/>
      </c>
      <c r="AZ28" s="5" t="str">
        <f ca="1"/>
        <v/>
      </c>
      <c r="BA28" s="5" t="str">
        <f ca="1"/>
        <v/>
      </c>
      <c r="BB28" s="5" t="str">
        <f ca="1"/>
        <v/>
      </c>
      <c r="BC28" s="5" t="str">
        <f ca="1"/>
        <v/>
      </c>
      <c r="BD28" s="5" t="str">
        <f ca="1"/>
        <v/>
      </c>
      <c r="BE28" s="5" t="str">
        <f ca="1"/>
        <v/>
      </c>
      <c r="BF28" s="5" t="str">
        <f ca="1"/>
        <v/>
      </c>
      <c r="BG28" s="5" t="str">
        <f ca="1"/>
        <v/>
      </c>
      <c r="BH28" s="5" t="str">
        <f ca="1"/>
        <v/>
      </c>
      <c r="BI28" s="5" t="str">
        <f ca="1"/>
        <v/>
      </c>
      <c r="BJ28" s="5" t="str">
        <f ca="1"/>
        <v/>
      </c>
      <c r="BK28" s="5" t="str">
        <f ca="1"/>
        <v/>
      </c>
      <c r="BL28" s="5" t="str">
        <f ca="1"/>
        <v/>
      </c>
      <c r="BM28" s="5" t="str">
        <f ca="1"/>
        <v/>
      </c>
      <c r="BN28" s="5" t="str">
        <f ca="1"/>
        <v/>
      </c>
      <c r="BO28" s="5" t="str">
        <f ca="1"/>
        <v/>
      </c>
      <c r="BP28" s="5" t="str">
        <f ca="1"/>
        <v/>
      </c>
      <c r="BQ28" s="5" t="str">
        <f ca="1"/>
        <v/>
      </c>
      <c r="BR28" s="5" t="str">
        <f ca="1"/>
        <v/>
      </c>
      <c r="BS28" s="5" t="str">
        <f ca="1"/>
        <v/>
      </c>
      <c r="BT28" s="5" t="str">
        <f ca="1"/>
        <v/>
      </c>
      <c r="BU28" s="5" t="str">
        <f ca="1"/>
        <v/>
      </c>
      <c r="BV28" s="5" t="str">
        <f ca="1"/>
        <v/>
      </c>
      <c r="BW28" s="5" t="str">
        <f ca="1"/>
        <v/>
      </c>
      <c r="BX28" s="5" t="str">
        <f ca="1"/>
        <v/>
      </c>
      <c r="BY28" s="5" t="str">
        <f ca="1"/>
        <v/>
      </c>
      <c r="BZ28" s="5" t="str">
        <f ca="1"/>
        <v/>
      </c>
      <c r="CA28" s="5" t="str">
        <f ca="1"/>
        <v/>
      </c>
      <c r="CB28" s="5" t="str">
        <f ca="1"/>
        <v/>
      </c>
      <c r="CC28" s="5" t="str">
        <f ca="1"/>
        <v/>
      </c>
      <c r="CD28" s="5" t="str">
        <f ca="1"/>
        <v/>
      </c>
      <c r="CE28" s="5" t="str">
        <f ca="1"/>
        <v/>
      </c>
      <c r="CF28" s="5" t="str">
        <f ca="1"/>
        <v/>
      </c>
      <c r="CG28" s="5" t="str">
        <f ca="1"/>
        <v/>
      </c>
      <c r="CH28" s="5" t="str">
        <f ca="1"/>
        <v/>
      </c>
      <c r="CI28" s="5" t="str">
        <f ca="1"/>
        <v/>
      </c>
      <c r="CJ28" s="5" t="str">
        <f ca="1"/>
        <v/>
      </c>
      <c r="CK28" s="5" t="str">
        <f ca="1"/>
        <v/>
      </c>
      <c r="CL28" s="5" t="str">
        <f ca="1"/>
        <v/>
      </c>
      <c r="CM28" s="5" t="str">
        <f ca="1"/>
        <v/>
      </c>
      <c r="CN28" s="5" t="str">
        <f ca="1"/>
        <v/>
      </c>
      <c r="CO28" s="5" t="str">
        <f ca="1"/>
        <v/>
      </c>
      <c r="CP28" s="5" t="str">
        <f ca="1"/>
        <v/>
      </c>
    </row>
    <row r="29" spans="1:94" x14ac:dyDescent="0.15">
      <c r="A29" s="52"/>
      <c r="C29" s="52" t="str" cm="1">
        <f t="array" aca="1" ref="C29" ca="1">IF(A29="","",IF(INDIRECT("試験情報記入表!B"&amp;A29)="","",INDIRECT("試験情報記入表!M"&amp;A29)&amp;","&amp;INDIRECT("試験情報記入表!N"&amp;A29)&amp;","&amp;INDIRECT("試験情報記入表!O"&amp;A29)&amp;","&amp;INDIRECT("試験情報記入表!P"&amp;A29)&amp;","&amp;INDIRECT("試験情報記入表!Q"&amp;A29)&amp;","&amp;INDIRECT("試験情報記入表!R"&amp;A29)&amp;","&amp;INDIRECT("試験情報記入表!S"&amp;A29)&amp;","&amp;INDIRECT("試験情報記入表!T"&amp;A29)&amp;","&amp;INDIRECT("試験情報記入表!U"&amp;A29)&amp;","&amp;INDIRECT("試験情報記入表!V"&amp;A29)&amp;","&amp;INDIRECT("試験情報記入表!W"&amp;A29)&amp;","&amp;INDIRECT("試験情報記入表!X"&amp;A29)))</f>
        <v/>
      </c>
      <c r="E29" s="52"/>
      <c r="F29" t="s">
        <v>308</v>
      </c>
      <c r="G29" s="52" t="str">
        <f t="shared" si="2"/>
        <v/>
      </c>
      <c r="H29" s="4" t="str" cm="1">
        <f t="array" ref="H29">IF(事前検証計算用!E29="","",_xlfn.TEXTSPLIT(事前検証計算用!E29,","))</f>
        <v/>
      </c>
      <c r="I29" s="55"/>
      <c r="J29" s="55"/>
      <c r="K29" s="55"/>
      <c r="L29" s="55"/>
      <c r="M29" s="55"/>
      <c r="N29" s="55"/>
      <c r="O29" s="55"/>
      <c r="P29" s="55"/>
      <c r="Q29" s="55"/>
      <c r="R29" s="55"/>
      <c r="S29" s="55"/>
      <c r="U29" s="52" t="str">
        <f t="shared" si="3"/>
        <v/>
      </c>
      <c r="V29" s="55" t="str">
        <f t="shared" si="0"/>
        <v/>
      </c>
      <c r="W29" s="55" t="str">
        <f t="shared" si="14"/>
        <v/>
      </c>
      <c r="X29" s="55" t="str">
        <f t="shared" si="4"/>
        <v/>
      </c>
      <c r="Y29" s="55" t="str">
        <f t="shared" si="5"/>
        <v/>
      </c>
      <c r="Z29" s="55" t="str">
        <f t="shared" si="6"/>
        <v/>
      </c>
      <c r="AA29" s="55" t="str">
        <f t="shared" si="7"/>
        <v/>
      </c>
      <c r="AB29" s="55" t="str">
        <f t="shared" si="8"/>
        <v/>
      </c>
      <c r="AC29" s="55" t="str">
        <f t="shared" si="9"/>
        <v/>
      </c>
      <c r="AD29" s="55" t="str">
        <f t="shared" si="10"/>
        <v/>
      </c>
      <c r="AE29" s="55" t="str">
        <f t="shared" si="11"/>
        <v/>
      </c>
      <c r="AF29" s="55" t="str">
        <f t="shared" si="12"/>
        <v/>
      </c>
      <c r="AG29" s="55" t="str">
        <f t="shared" si="13"/>
        <v/>
      </c>
      <c r="AI29" s="5" t="str">
        <f ca="1"/>
        <v/>
      </c>
      <c r="AJ29" s="5" t="str">
        <f ca="1"/>
        <v/>
      </c>
      <c r="AK29" s="5" t="str">
        <f ca="1"/>
        <v/>
      </c>
      <c r="AL29" s="5" t="str">
        <f ca="1"/>
        <v/>
      </c>
      <c r="AM29" s="5" t="str">
        <f ca="1"/>
        <v/>
      </c>
      <c r="AN29" s="5" t="str">
        <f ca="1"/>
        <v/>
      </c>
      <c r="AO29" s="5" t="str">
        <f ca="1"/>
        <v/>
      </c>
      <c r="AP29" s="5" t="str">
        <f ca="1"/>
        <v/>
      </c>
      <c r="AQ29" s="5" t="str">
        <f ca="1"/>
        <v/>
      </c>
      <c r="AR29" s="5" t="str">
        <f ca="1"/>
        <v/>
      </c>
      <c r="AS29" s="5" t="str">
        <f ca="1"/>
        <v/>
      </c>
      <c r="AT29" s="5" t="str">
        <f ca="1"/>
        <v/>
      </c>
      <c r="AU29" s="5" t="str">
        <f ca="1"/>
        <v/>
      </c>
      <c r="AV29" s="5" t="str">
        <f ca="1"/>
        <v/>
      </c>
      <c r="AW29" s="5" t="str">
        <f ca="1"/>
        <v/>
      </c>
      <c r="AX29" s="5" t="str">
        <f ca="1"/>
        <v/>
      </c>
      <c r="AY29" s="5" t="str">
        <f ca="1"/>
        <v/>
      </c>
      <c r="AZ29" s="5" t="str">
        <f ca="1"/>
        <v/>
      </c>
      <c r="BA29" s="5" t="str">
        <f ca="1"/>
        <v/>
      </c>
      <c r="BB29" s="5" t="str">
        <f ca="1"/>
        <v/>
      </c>
      <c r="BC29" s="5" t="str">
        <f ca="1"/>
        <v/>
      </c>
      <c r="BD29" s="5" t="str">
        <f ca="1"/>
        <v/>
      </c>
      <c r="BE29" s="5" t="str">
        <f ca="1"/>
        <v/>
      </c>
      <c r="BF29" s="5" t="str">
        <f ca="1"/>
        <v/>
      </c>
      <c r="BG29" s="5" t="str">
        <f ca="1"/>
        <v/>
      </c>
      <c r="BH29" s="5" t="str">
        <f ca="1"/>
        <v/>
      </c>
      <c r="BI29" s="5" t="str">
        <f ca="1"/>
        <v/>
      </c>
      <c r="BJ29" s="5" t="str">
        <f ca="1"/>
        <v/>
      </c>
      <c r="BK29" s="5" t="str">
        <f ca="1"/>
        <v/>
      </c>
      <c r="BL29" s="5" t="str">
        <f ca="1"/>
        <v/>
      </c>
      <c r="BM29" s="5" t="str">
        <f ca="1"/>
        <v/>
      </c>
      <c r="BN29" s="5" t="str">
        <f ca="1"/>
        <v/>
      </c>
      <c r="BO29" s="5" t="str">
        <f ca="1"/>
        <v/>
      </c>
      <c r="BP29" s="5" t="str">
        <f ca="1"/>
        <v/>
      </c>
      <c r="BQ29" s="5" t="str">
        <f ca="1"/>
        <v/>
      </c>
      <c r="BR29" s="5" t="str">
        <f ca="1"/>
        <v/>
      </c>
      <c r="BS29" s="5" t="str">
        <f ca="1"/>
        <v/>
      </c>
      <c r="BT29" s="5" t="str">
        <f ca="1"/>
        <v/>
      </c>
      <c r="BU29" s="5" t="str">
        <f ca="1"/>
        <v/>
      </c>
      <c r="BV29" s="5" t="str">
        <f ca="1"/>
        <v/>
      </c>
      <c r="BW29" s="5" t="str">
        <f ca="1"/>
        <v/>
      </c>
      <c r="BX29" s="5" t="str">
        <f ca="1"/>
        <v/>
      </c>
      <c r="BY29" s="5" t="str">
        <f ca="1"/>
        <v/>
      </c>
      <c r="BZ29" s="5" t="str">
        <f ca="1"/>
        <v/>
      </c>
      <c r="CA29" s="5" t="str">
        <f ca="1"/>
        <v/>
      </c>
      <c r="CB29" s="5" t="str">
        <f ca="1"/>
        <v/>
      </c>
      <c r="CC29" s="5" t="str">
        <f ca="1"/>
        <v/>
      </c>
      <c r="CD29" s="5" t="str">
        <f ca="1"/>
        <v/>
      </c>
      <c r="CE29" s="5" t="str">
        <f ca="1"/>
        <v/>
      </c>
      <c r="CF29" s="5" t="str">
        <f ca="1"/>
        <v/>
      </c>
      <c r="CG29" s="5" t="str">
        <f ca="1"/>
        <v/>
      </c>
      <c r="CH29" s="5" t="str">
        <f ca="1"/>
        <v/>
      </c>
      <c r="CI29" s="5" t="str">
        <f ca="1"/>
        <v/>
      </c>
      <c r="CJ29" s="5" t="str">
        <f ca="1"/>
        <v/>
      </c>
      <c r="CK29" s="5" t="str">
        <f ca="1"/>
        <v/>
      </c>
      <c r="CL29" s="5" t="str">
        <f ca="1"/>
        <v/>
      </c>
      <c r="CM29" s="5" t="str">
        <f ca="1"/>
        <v/>
      </c>
      <c r="CN29" s="5" t="str">
        <f ca="1"/>
        <v/>
      </c>
      <c r="CO29" s="5" t="str">
        <f ca="1"/>
        <v/>
      </c>
      <c r="CP29" s="5" t="str">
        <f ca="1"/>
        <v/>
      </c>
    </row>
    <row r="30" spans="1:94" x14ac:dyDescent="0.15">
      <c r="A30" s="52"/>
      <c r="C30" s="52" t="str" cm="1">
        <f t="array" aca="1" ref="C30" ca="1">IF(A30="","",IF(INDIRECT("試験情報記入表!B"&amp;A30)="","",INDIRECT("試験情報記入表!M"&amp;A30)&amp;","&amp;INDIRECT("試験情報記入表!N"&amp;A30)&amp;","&amp;INDIRECT("試験情報記入表!O"&amp;A30)&amp;","&amp;INDIRECT("試験情報記入表!P"&amp;A30)&amp;","&amp;INDIRECT("試験情報記入表!Q"&amp;A30)&amp;","&amp;INDIRECT("試験情報記入表!R"&amp;A30)&amp;","&amp;INDIRECT("試験情報記入表!S"&amp;A30)&amp;","&amp;INDIRECT("試験情報記入表!T"&amp;A30)&amp;","&amp;INDIRECT("試験情報記入表!U"&amp;A30)&amp;","&amp;INDIRECT("試験情報記入表!V"&amp;A30)&amp;","&amp;INDIRECT("試験情報記入表!W"&amp;A30)&amp;","&amp;INDIRECT("試験情報記入表!X"&amp;A30)))</f>
        <v/>
      </c>
      <c r="E30" s="52"/>
      <c r="F30" t="s">
        <v>309</v>
      </c>
      <c r="G30" s="52" t="str">
        <f t="shared" si="2"/>
        <v/>
      </c>
      <c r="H30" s="4" t="str" cm="1">
        <f t="array" ref="H30">IF(事前検証計算用!E30="","",_xlfn.TEXTSPLIT(事前検証計算用!E30,","))</f>
        <v/>
      </c>
      <c r="I30" s="55"/>
      <c r="J30" s="55"/>
      <c r="K30" s="55"/>
      <c r="L30" s="55"/>
      <c r="M30" s="55"/>
      <c r="N30" s="55"/>
      <c r="O30" s="55"/>
      <c r="P30" s="55"/>
      <c r="Q30" s="55"/>
      <c r="R30" s="55"/>
      <c r="S30" s="55"/>
      <c r="U30" s="52" t="str">
        <f t="shared" si="3"/>
        <v/>
      </c>
      <c r="V30" s="55" t="str">
        <f t="shared" si="0"/>
        <v/>
      </c>
      <c r="W30" s="55" t="str">
        <f t="shared" si="14"/>
        <v/>
      </c>
      <c r="X30" s="55" t="str">
        <f t="shared" si="4"/>
        <v/>
      </c>
      <c r="Y30" s="55" t="str">
        <f t="shared" si="5"/>
        <v/>
      </c>
      <c r="Z30" s="55" t="str">
        <f t="shared" si="6"/>
        <v/>
      </c>
      <c r="AA30" s="55" t="str">
        <f t="shared" si="7"/>
        <v/>
      </c>
      <c r="AB30" s="55" t="str">
        <f t="shared" si="8"/>
        <v/>
      </c>
      <c r="AC30" s="55" t="str">
        <f t="shared" si="9"/>
        <v/>
      </c>
      <c r="AD30" s="55" t="str">
        <f t="shared" si="10"/>
        <v/>
      </c>
      <c r="AE30" s="55" t="str">
        <f t="shared" si="11"/>
        <v/>
      </c>
      <c r="AF30" s="55" t="str">
        <f t="shared" si="12"/>
        <v/>
      </c>
      <c r="AG30" s="55" t="str">
        <f t="shared" si="13"/>
        <v/>
      </c>
    </row>
    <row r="31" spans="1:94" x14ac:dyDescent="0.15">
      <c r="A31" s="52"/>
      <c r="C31" s="52" t="str" cm="1">
        <f t="array" aca="1" ref="C31" ca="1">IF(A31="","",IF(INDIRECT("試験情報記入表!B"&amp;A31)="","",INDIRECT("試験情報記入表!M"&amp;A31)&amp;","&amp;INDIRECT("試験情報記入表!N"&amp;A31)&amp;","&amp;INDIRECT("試験情報記入表!O"&amp;A31)&amp;","&amp;INDIRECT("試験情報記入表!P"&amp;A31)&amp;","&amp;INDIRECT("試験情報記入表!Q"&amp;A31)&amp;","&amp;INDIRECT("試験情報記入表!R"&amp;A31)&amp;","&amp;INDIRECT("試験情報記入表!S"&amp;A31)&amp;","&amp;INDIRECT("試験情報記入表!T"&amp;A31)&amp;","&amp;INDIRECT("試験情報記入表!U"&amp;A31)&amp;","&amp;INDIRECT("試験情報記入表!V"&amp;A31)&amp;","&amp;INDIRECT("試験情報記入表!W"&amp;A31)&amp;","&amp;INDIRECT("試験情報記入表!X"&amp;A31)))</f>
        <v/>
      </c>
      <c r="E31" s="52"/>
      <c r="F31" t="s">
        <v>310</v>
      </c>
      <c r="G31" s="52" t="str">
        <f t="shared" si="2"/>
        <v/>
      </c>
      <c r="H31" s="4" t="str" cm="1">
        <f t="array" ref="H31">IF(事前検証計算用!E31="","",_xlfn.TEXTSPLIT(事前検証計算用!E31,","))</f>
        <v/>
      </c>
      <c r="I31" s="55"/>
      <c r="J31" s="55"/>
      <c r="K31" s="55"/>
      <c r="L31" s="55"/>
      <c r="M31" s="55"/>
      <c r="N31" s="55"/>
      <c r="O31" s="55"/>
      <c r="P31" s="55"/>
      <c r="Q31" s="55"/>
      <c r="R31" s="55"/>
      <c r="S31" s="55"/>
      <c r="U31" s="52" t="str">
        <f t="shared" si="3"/>
        <v/>
      </c>
      <c r="V31" s="55" t="str">
        <f t="shared" si="0"/>
        <v/>
      </c>
      <c r="W31" s="55" t="str">
        <f t="shared" si="14"/>
        <v/>
      </c>
      <c r="X31" s="55" t="str">
        <f t="shared" si="4"/>
        <v/>
      </c>
      <c r="Y31" s="55" t="str">
        <f t="shared" si="5"/>
        <v/>
      </c>
      <c r="Z31" s="55" t="str">
        <f t="shared" si="6"/>
        <v/>
      </c>
      <c r="AA31" s="55" t="str">
        <f t="shared" si="7"/>
        <v/>
      </c>
      <c r="AB31" s="55" t="str">
        <f t="shared" si="8"/>
        <v/>
      </c>
      <c r="AC31" s="55" t="str">
        <f t="shared" si="9"/>
        <v/>
      </c>
      <c r="AD31" s="55" t="str">
        <f t="shared" si="10"/>
        <v/>
      </c>
      <c r="AE31" s="55" t="str">
        <f t="shared" si="11"/>
        <v/>
      </c>
      <c r="AF31" s="55" t="str">
        <f t="shared" si="12"/>
        <v/>
      </c>
      <c r="AG31" s="55" t="str">
        <f t="shared" si="13"/>
        <v/>
      </c>
    </row>
    <row r="32" spans="1:94" x14ac:dyDescent="0.15">
      <c r="A32" s="52"/>
      <c r="C32" s="52" t="str" cm="1">
        <f t="array" aca="1" ref="C32" ca="1">IF(A32="","",IF(INDIRECT("試験情報記入表!B"&amp;A32)="","",INDIRECT("試験情報記入表!M"&amp;A32)&amp;","&amp;INDIRECT("試験情報記入表!N"&amp;A32)&amp;","&amp;INDIRECT("試験情報記入表!O"&amp;A32)&amp;","&amp;INDIRECT("試験情報記入表!P"&amp;A32)&amp;","&amp;INDIRECT("試験情報記入表!Q"&amp;A32)&amp;","&amp;INDIRECT("試験情報記入表!R"&amp;A32)&amp;","&amp;INDIRECT("試験情報記入表!S"&amp;A32)&amp;","&amp;INDIRECT("試験情報記入表!T"&amp;A32)&amp;","&amp;INDIRECT("試験情報記入表!U"&amp;A32)&amp;","&amp;INDIRECT("試験情報記入表!V"&amp;A32)&amp;","&amp;INDIRECT("試験情報記入表!W"&amp;A32)&amp;","&amp;INDIRECT("試験情報記入表!X"&amp;A32)))</f>
        <v/>
      </c>
      <c r="E32" s="52"/>
      <c r="F32" t="s">
        <v>311</v>
      </c>
      <c r="G32" s="52" t="str">
        <f t="shared" si="2"/>
        <v/>
      </c>
      <c r="H32" s="4" t="str" cm="1">
        <f t="array" ref="H32">IF(事前検証計算用!E32="","",_xlfn.TEXTSPLIT(事前検証計算用!E32,","))</f>
        <v/>
      </c>
      <c r="I32" s="55"/>
      <c r="J32" s="55"/>
      <c r="K32" s="55"/>
      <c r="L32" s="55"/>
      <c r="M32" s="55"/>
      <c r="N32" s="55"/>
      <c r="O32" s="55"/>
      <c r="P32" s="55"/>
      <c r="Q32" s="55"/>
      <c r="R32" s="55"/>
      <c r="S32" s="55"/>
      <c r="U32" s="52" t="str">
        <f t="shared" si="3"/>
        <v/>
      </c>
      <c r="V32" s="55" t="str">
        <f t="shared" si="0"/>
        <v/>
      </c>
      <c r="W32" s="55" t="str">
        <f t="shared" si="14"/>
        <v/>
      </c>
      <c r="X32" s="55" t="str">
        <f t="shared" si="4"/>
        <v/>
      </c>
      <c r="Y32" s="55" t="str">
        <f t="shared" si="5"/>
        <v/>
      </c>
      <c r="Z32" s="55" t="str">
        <f t="shared" si="6"/>
        <v/>
      </c>
      <c r="AA32" s="55" t="str">
        <f t="shared" si="7"/>
        <v/>
      </c>
      <c r="AB32" s="55" t="str">
        <f t="shared" si="8"/>
        <v/>
      </c>
      <c r="AC32" s="55" t="str">
        <f t="shared" si="9"/>
        <v/>
      </c>
      <c r="AD32" s="55" t="str">
        <f t="shared" si="10"/>
        <v/>
      </c>
      <c r="AE32" s="55" t="str">
        <f t="shared" si="11"/>
        <v/>
      </c>
      <c r="AF32" s="55" t="str">
        <f t="shared" si="12"/>
        <v/>
      </c>
      <c r="AG32" s="55" t="str">
        <f t="shared" si="13"/>
        <v/>
      </c>
    </row>
    <row r="33" spans="1:33" x14ac:dyDescent="0.15">
      <c r="A33" s="52"/>
      <c r="C33" s="52" t="str" cm="1">
        <f t="array" aca="1" ref="C33" ca="1">IF(A33="","",IF(INDIRECT("試験情報記入表!B"&amp;A33)="","",INDIRECT("試験情報記入表!M"&amp;A33)&amp;","&amp;INDIRECT("試験情報記入表!N"&amp;A33)&amp;","&amp;INDIRECT("試験情報記入表!O"&amp;A33)&amp;","&amp;INDIRECT("試験情報記入表!P"&amp;A33)&amp;","&amp;INDIRECT("試験情報記入表!Q"&amp;A33)&amp;","&amp;INDIRECT("試験情報記入表!R"&amp;A33)&amp;","&amp;INDIRECT("試験情報記入表!S"&amp;A33)&amp;","&amp;INDIRECT("試験情報記入表!T"&amp;A33)&amp;","&amp;INDIRECT("試験情報記入表!U"&amp;A33)&amp;","&amp;INDIRECT("試験情報記入表!V"&amp;A33)&amp;","&amp;INDIRECT("試験情報記入表!W"&amp;A33)&amp;","&amp;INDIRECT("試験情報記入表!X"&amp;A33)))</f>
        <v/>
      </c>
      <c r="E33" s="52"/>
      <c r="F33" t="s">
        <v>312</v>
      </c>
      <c r="G33" s="52" t="str">
        <f t="shared" si="2"/>
        <v/>
      </c>
      <c r="H33" s="4" t="str" cm="1">
        <f t="array" ref="H33">IF(事前検証計算用!E33="","",_xlfn.TEXTSPLIT(事前検証計算用!E33,","))</f>
        <v/>
      </c>
      <c r="I33" s="55"/>
      <c r="J33" s="55"/>
      <c r="K33" s="55"/>
      <c r="L33" s="55"/>
      <c r="M33" s="55"/>
      <c r="N33" s="55"/>
      <c r="O33" s="55"/>
      <c r="P33" s="55"/>
      <c r="Q33" s="55"/>
      <c r="R33" s="55"/>
      <c r="S33" s="55"/>
      <c r="U33" s="52" t="str">
        <f t="shared" si="3"/>
        <v/>
      </c>
      <c r="V33" s="55" t="str">
        <f t="shared" si="0"/>
        <v/>
      </c>
      <c r="W33" s="55" t="str">
        <f t="shared" si="14"/>
        <v/>
      </c>
      <c r="X33" s="55" t="str">
        <f t="shared" si="4"/>
        <v/>
      </c>
      <c r="Y33" s="55" t="str">
        <f t="shared" si="5"/>
        <v/>
      </c>
      <c r="Z33" s="55" t="str">
        <f t="shared" si="6"/>
        <v/>
      </c>
      <c r="AA33" s="55" t="str">
        <f t="shared" si="7"/>
        <v/>
      </c>
      <c r="AB33" s="55" t="str">
        <f t="shared" si="8"/>
        <v/>
      </c>
      <c r="AC33" s="55" t="str">
        <f t="shared" si="9"/>
        <v/>
      </c>
      <c r="AD33" s="55" t="str">
        <f t="shared" si="10"/>
        <v/>
      </c>
      <c r="AE33" s="55" t="str">
        <f t="shared" si="11"/>
        <v/>
      </c>
      <c r="AF33" s="55" t="str">
        <f t="shared" si="12"/>
        <v/>
      </c>
      <c r="AG33" s="55" t="str">
        <f t="shared" si="13"/>
        <v/>
      </c>
    </row>
    <row r="34" spans="1:33" x14ac:dyDescent="0.15">
      <c r="A34" s="52"/>
      <c r="C34" s="52" t="str" cm="1">
        <f t="array" aca="1" ref="C34" ca="1">IF(A34="","",IF(INDIRECT("試験情報記入表!B"&amp;A34)="","",INDIRECT("試験情報記入表!M"&amp;A34)&amp;","&amp;INDIRECT("試験情報記入表!N"&amp;A34)&amp;","&amp;INDIRECT("試験情報記入表!O"&amp;A34)&amp;","&amp;INDIRECT("試験情報記入表!P"&amp;A34)&amp;","&amp;INDIRECT("試験情報記入表!Q"&amp;A34)&amp;","&amp;INDIRECT("試験情報記入表!R"&amp;A34)&amp;","&amp;INDIRECT("試験情報記入表!S"&amp;A34)&amp;","&amp;INDIRECT("試験情報記入表!T"&amp;A34)&amp;","&amp;INDIRECT("試験情報記入表!U"&amp;A34)&amp;","&amp;INDIRECT("試験情報記入表!V"&amp;A34)&amp;","&amp;INDIRECT("試験情報記入表!W"&amp;A34)&amp;","&amp;INDIRECT("試験情報記入表!X"&amp;A34)))</f>
        <v/>
      </c>
      <c r="E34" s="52"/>
      <c r="F34" t="s">
        <v>313</v>
      </c>
      <c r="G34" s="52" t="str">
        <f t="shared" si="2"/>
        <v/>
      </c>
      <c r="H34" s="4" t="str" cm="1">
        <f t="array" ref="H34">IF(事前検証計算用!E34="","",_xlfn.TEXTSPLIT(事前検証計算用!E34,","))</f>
        <v/>
      </c>
      <c r="I34" s="55"/>
      <c r="J34" s="55"/>
      <c r="K34" s="55"/>
      <c r="L34" s="55"/>
      <c r="M34" s="55"/>
      <c r="N34" s="55"/>
      <c r="O34" s="55"/>
      <c r="P34" s="55"/>
      <c r="Q34" s="55"/>
      <c r="R34" s="55"/>
      <c r="S34" s="55"/>
      <c r="U34" s="52" t="str">
        <f t="shared" si="3"/>
        <v/>
      </c>
      <c r="V34" s="55" t="str">
        <f t="shared" si="0"/>
        <v/>
      </c>
      <c r="W34" s="55" t="str">
        <f t="shared" si="14"/>
        <v/>
      </c>
      <c r="X34" s="55" t="str">
        <f t="shared" si="4"/>
        <v/>
      </c>
      <c r="Y34" s="55" t="str">
        <f t="shared" si="5"/>
        <v/>
      </c>
      <c r="Z34" s="55" t="str">
        <f t="shared" si="6"/>
        <v/>
      </c>
      <c r="AA34" s="55" t="str">
        <f t="shared" si="7"/>
        <v/>
      </c>
      <c r="AB34" s="55" t="str">
        <f t="shared" si="8"/>
        <v/>
      </c>
      <c r="AC34" s="55" t="str">
        <f t="shared" si="9"/>
        <v/>
      </c>
      <c r="AD34" s="55" t="str">
        <f t="shared" si="10"/>
        <v/>
      </c>
      <c r="AE34" s="55" t="str">
        <f t="shared" si="11"/>
        <v/>
      </c>
      <c r="AF34" s="55" t="str">
        <f t="shared" si="12"/>
        <v/>
      </c>
      <c r="AG34" s="55" t="str">
        <f t="shared" si="13"/>
        <v/>
      </c>
    </row>
    <row r="35" spans="1:33" x14ac:dyDescent="0.15">
      <c r="A35" s="52"/>
      <c r="C35" s="52" t="str" cm="1">
        <f t="array" aca="1" ref="C35" ca="1">IF(A35="","",IF(INDIRECT("試験情報記入表!B"&amp;A35)="","",INDIRECT("試験情報記入表!M"&amp;A35)&amp;","&amp;INDIRECT("試験情報記入表!N"&amp;A35)&amp;","&amp;INDIRECT("試験情報記入表!O"&amp;A35)&amp;","&amp;INDIRECT("試験情報記入表!P"&amp;A35)&amp;","&amp;INDIRECT("試験情報記入表!Q"&amp;A35)&amp;","&amp;INDIRECT("試験情報記入表!R"&amp;A35)&amp;","&amp;INDIRECT("試験情報記入表!S"&amp;A35)&amp;","&amp;INDIRECT("試験情報記入表!T"&amp;A35)&amp;","&amp;INDIRECT("試験情報記入表!U"&amp;A35)&amp;","&amp;INDIRECT("試験情報記入表!V"&amp;A35)&amp;","&amp;INDIRECT("試験情報記入表!W"&amp;A35)&amp;","&amp;INDIRECT("試験情報記入表!X"&amp;A35)))</f>
        <v/>
      </c>
      <c r="E35" s="52"/>
      <c r="F35" t="s">
        <v>314</v>
      </c>
      <c r="G35" s="52" t="str">
        <f t="shared" si="2"/>
        <v/>
      </c>
      <c r="H35" s="4" t="str" cm="1">
        <f t="array" ref="H35">IF(事前検証計算用!E35="","",_xlfn.TEXTSPLIT(事前検証計算用!E35,","))</f>
        <v/>
      </c>
      <c r="I35" s="55"/>
      <c r="J35" s="55"/>
      <c r="K35" s="55"/>
      <c r="L35" s="55"/>
      <c r="M35" s="55"/>
      <c r="N35" s="55"/>
      <c r="O35" s="55"/>
      <c r="P35" s="55"/>
      <c r="Q35" s="55"/>
      <c r="R35" s="55"/>
      <c r="S35" s="55"/>
      <c r="U35" s="52" t="str">
        <f t="shared" si="3"/>
        <v/>
      </c>
      <c r="V35" s="55" t="str">
        <f t="shared" si="0"/>
        <v/>
      </c>
      <c r="W35" s="55" t="str">
        <f t="shared" si="14"/>
        <v/>
      </c>
      <c r="X35" s="55" t="str">
        <f t="shared" si="4"/>
        <v/>
      </c>
      <c r="Y35" s="55" t="str">
        <f t="shared" si="5"/>
        <v/>
      </c>
      <c r="Z35" s="55" t="str">
        <f t="shared" si="6"/>
        <v/>
      </c>
      <c r="AA35" s="55" t="str">
        <f t="shared" si="7"/>
        <v/>
      </c>
      <c r="AB35" s="55" t="str">
        <f t="shared" si="8"/>
        <v/>
      </c>
      <c r="AC35" s="55" t="str">
        <f t="shared" si="9"/>
        <v/>
      </c>
      <c r="AD35" s="55" t="str">
        <f t="shared" si="10"/>
        <v/>
      </c>
      <c r="AE35" s="55" t="str">
        <f t="shared" si="11"/>
        <v/>
      </c>
      <c r="AF35" s="55" t="str">
        <f t="shared" si="12"/>
        <v/>
      </c>
      <c r="AG35" s="55" t="str">
        <f t="shared" si="13"/>
        <v/>
      </c>
    </row>
    <row r="36" spans="1:33" x14ac:dyDescent="0.15">
      <c r="A36" s="52"/>
      <c r="C36" s="52" t="str" cm="1">
        <f t="array" aca="1" ref="C36" ca="1">IF(A36="","",IF(INDIRECT("試験情報記入表!B"&amp;A36)="","",INDIRECT("試験情報記入表!M"&amp;A36)&amp;","&amp;INDIRECT("試験情報記入表!N"&amp;A36)&amp;","&amp;INDIRECT("試験情報記入表!O"&amp;A36)&amp;","&amp;INDIRECT("試験情報記入表!P"&amp;A36)&amp;","&amp;INDIRECT("試験情報記入表!Q"&amp;A36)&amp;","&amp;INDIRECT("試験情報記入表!R"&amp;A36)&amp;","&amp;INDIRECT("試験情報記入表!S"&amp;A36)&amp;","&amp;INDIRECT("試験情報記入表!T"&amp;A36)&amp;","&amp;INDIRECT("試験情報記入表!U"&amp;A36)&amp;","&amp;INDIRECT("試験情報記入表!V"&amp;A36)&amp;","&amp;INDIRECT("試験情報記入表!W"&amp;A36)&amp;","&amp;INDIRECT("試験情報記入表!X"&amp;A36)))</f>
        <v/>
      </c>
      <c r="E36" s="52"/>
      <c r="F36" t="s">
        <v>315</v>
      </c>
      <c r="G36" s="52" t="str">
        <f t="shared" si="2"/>
        <v/>
      </c>
      <c r="H36" s="4" t="str" cm="1">
        <f t="array" ref="H36">IF(事前検証計算用!E36="","",_xlfn.TEXTSPLIT(事前検証計算用!E36,","))</f>
        <v/>
      </c>
      <c r="I36" s="55"/>
      <c r="J36" s="55"/>
      <c r="K36" s="55"/>
      <c r="L36" s="55"/>
      <c r="M36" s="55"/>
      <c r="N36" s="55"/>
      <c r="O36" s="55"/>
      <c r="P36" s="55"/>
      <c r="Q36" s="55"/>
      <c r="R36" s="55"/>
      <c r="S36" s="55"/>
      <c r="U36" s="52" t="str">
        <f t="shared" si="3"/>
        <v/>
      </c>
      <c r="V36" s="55" t="str">
        <f t="shared" si="0"/>
        <v/>
      </c>
      <c r="W36" s="55" t="str">
        <f t="shared" si="14"/>
        <v/>
      </c>
      <c r="X36" s="55" t="str">
        <f t="shared" si="4"/>
        <v/>
      </c>
      <c r="Y36" s="55" t="str">
        <f t="shared" si="5"/>
        <v/>
      </c>
      <c r="Z36" s="55" t="str">
        <f t="shared" si="6"/>
        <v/>
      </c>
      <c r="AA36" s="55" t="str">
        <f t="shared" si="7"/>
        <v/>
      </c>
      <c r="AB36" s="55" t="str">
        <f t="shared" si="8"/>
        <v/>
      </c>
      <c r="AC36" s="55" t="str">
        <f t="shared" si="9"/>
        <v/>
      </c>
      <c r="AD36" s="55" t="str">
        <f t="shared" si="10"/>
        <v/>
      </c>
      <c r="AE36" s="55" t="str">
        <f t="shared" si="11"/>
        <v/>
      </c>
      <c r="AF36" s="55" t="str">
        <f t="shared" si="12"/>
        <v/>
      </c>
      <c r="AG36" s="55" t="str">
        <f t="shared" si="13"/>
        <v/>
      </c>
    </row>
    <row r="37" spans="1:33" x14ac:dyDescent="0.15">
      <c r="A37" s="52"/>
      <c r="C37" s="52" t="str" cm="1">
        <f t="array" aca="1" ref="C37" ca="1">IF(A37="","",IF(INDIRECT("試験情報記入表!B"&amp;A37)="","",INDIRECT("試験情報記入表!M"&amp;A37)&amp;","&amp;INDIRECT("試験情報記入表!N"&amp;A37)&amp;","&amp;INDIRECT("試験情報記入表!O"&amp;A37)&amp;","&amp;INDIRECT("試験情報記入表!P"&amp;A37)&amp;","&amp;INDIRECT("試験情報記入表!Q"&amp;A37)&amp;","&amp;INDIRECT("試験情報記入表!R"&amp;A37)&amp;","&amp;INDIRECT("試験情報記入表!S"&amp;A37)&amp;","&amp;INDIRECT("試験情報記入表!T"&amp;A37)&amp;","&amp;INDIRECT("試験情報記入表!U"&amp;A37)&amp;","&amp;INDIRECT("試験情報記入表!V"&amp;A37)&amp;","&amp;INDIRECT("試験情報記入表!W"&amp;A37)&amp;","&amp;INDIRECT("試験情報記入表!X"&amp;A37)))</f>
        <v/>
      </c>
      <c r="E37" s="52"/>
      <c r="F37" t="s">
        <v>316</v>
      </c>
      <c r="G37" s="52" t="str">
        <f t="shared" si="2"/>
        <v/>
      </c>
      <c r="H37" s="4" t="str" cm="1">
        <f t="array" ref="H37">IF(事前検証計算用!E37="","",_xlfn.TEXTSPLIT(事前検証計算用!E37,","))</f>
        <v/>
      </c>
      <c r="I37" s="55"/>
      <c r="J37" s="55"/>
      <c r="K37" s="55"/>
      <c r="L37" s="55"/>
      <c r="M37" s="55"/>
      <c r="N37" s="55"/>
      <c r="O37" s="55"/>
      <c r="P37" s="55"/>
      <c r="Q37" s="55"/>
      <c r="R37" s="55"/>
      <c r="S37" s="55"/>
      <c r="U37" s="52" t="str">
        <f t="shared" si="3"/>
        <v/>
      </c>
      <c r="V37" s="55" t="str">
        <f t="shared" si="0"/>
        <v/>
      </c>
      <c r="W37" s="55" t="str">
        <f t="shared" si="14"/>
        <v/>
      </c>
      <c r="X37" s="55" t="str">
        <f t="shared" si="4"/>
        <v/>
      </c>
      <c r="Y37" s="55" t="str">
        <f t="shared" si="5"/>
        <v/>
      </c>
      <c r="Z37" s="55" t="str">
        <f t="shared" si="6"/>
        <v/>
      </c>
      <c r="AA37" s="55" t="str">
        <f t="shared" si="7"/>
        <v/>
      </c>
      <c r="AB37" s="55" t="str">
        <f t="shared" si="8"/>
        <v/>
      </c>
      <c r="AC37" s="55" t="str">
        <f t="shared" si="9"/>
        <v/>
      </c>
      <c r="AD37" s="55" t="str">
        <f t="shared" si="10"/>
        <v/>
      </c>
      <c r="AE37" s="55" t="str">
        <f t="shared" si="11"/>
        <v/>
      </c>
      <c r="AF37" s="55" t="str">
        <f t="shared" si="12"/>
        <v/>
      </c>
      <c r="AG37" s="55" t="str">
        <f t="shared" si="13"/>
        <v/>
      </c>
    </row>
    <row r="38" spans="1:33" x14ac:dyDescent="0.15">
      <c r="A38" s="52"/>
      <c r="C38" s="52" t="str" cm="1">
        <f t="array" aca="1" ref="C38" ca="1">IF(A38="","",IF(INDIRECT("試験情報記入表!B"&amp;A38)="","",INDIRECT("試験情報記入表!M"&amp;A38)&amp;","&amp;INDIRECT("試験情報記入表!N"&amp;A38)&amp;","&amp;INDIRECT("試験情報記入表!O"&amp;A38)&amp;","&amp;INDIRECT("試験情報記入表!P"&amp;A38)&amp;","&amp;INDIRECT("試験情報記入表!Q"&amp;A38)&amp;","&amp;INDIRECT("試験情報記入表!R"&amp;A38)&amp;","&amp;INDIRECT("試験情報記入表!S"&amp;A38)&amp;","&amp;INDIRECT("試験情報記入表!T"&amp;A38)&amp;","&amp;INDIRECT("試験情報記入表!U"&amp;A38)&amp;","&amp;INDIRECT("試験情報記入表!V"&amp;A38)&amp;","&amp;INDIRECT("試験情報記入表!W"&amp;A38)&amp;","&amp;INDIRECT("試験情報記入表!X"&amp;A38)))</f>
        <v/>
      </c>
      <c r="E38" s="52"/>
      <c r="F38" t="s">
        <v>317</v>
      </c>
      <c r="G38" s="52" t="str">
        <f t="shared" si="2"/>
        <v/>
      </c>
      <c r="H38" s="4" t="str" cm="1">
        <f t="array" ref="H38">IF(事前検証計算用!E38="","",_xlfn.TEXTSPLIT(事前検証計算用!E38,","))</f>
        <v/>
      </c>
      <c r="I38" s="55"/>
      <c r="J38" s="55"/>
      <c r="K38" s="55"/>
      <c r="L38" s="55"/>
      <c r="M38" s="55"/>
      <c r="N38" s="55"/>
      <c r="O38" s="55"/>
      <c r="P38" s="55"/>
      <c r="Q38" s="55"/>
      <c r="R38" s="55"/>
      <c r="S38" s="55"/>
      <c r="U38" s="52" t="str">
        <f t="shared" si="3"/>
        <v/>
      </c>
      <c r="V38" s="55" t="str">
        <f t="shared" si="0"/>
        <v/>
      </c>
      <c r="W38" s="55" t="str">
        <f t="shared" si="14"/>
        <v/>
      </c>
      <c r="X38" s="55" t="str">
        <f t="shared" si="4"/>
        <v/>
      </c>
      <c r="Y38" s="55" t="str">
        <f t="shared" si="5"/>
        <v/>
      </c>
      <c r="Z38" s="55" t="str">
        <f t="shared" si="6"/>
        <v/>
      </c>
      <c r="AA38" s="55" t="str">
        <f t="shared" si="7"/>
        <v/>
      </c>
      <c r="AB38" s="55" t="str">
        <f t="shared" si="8"/>
        <v/>
      </c>
      <c r="AC38" s="55" t="str">
        <f t="shared" si="9"/>
        <v/>
      </c>
      <c r="AD38" s="55" t="str">
        <f t="shared" si="10"/>
        <v/>
      </c>
      <c r="AE38" s="55" t="str">
        <f t="shared" si="11"/>
        <v/>
      </c>
      <c r="AF38" s="55" t="str">
        <f t="shared" si="12"/>
        <v/>
      </c>
      <c r="AG38" s="55" t="str">
        <f t="shared" si="13"/>
        <v/>
      </c>
    </row>
    <row r="39" spans="1:33" x14ac:dyDescent="0.15">
      <c r="A39" s="52"/>
      <c r="C39" s="52" t="str" cm="1">
        <f t="array" aca="1" ref="C39" ca="1">IF(A39="","",IF(INDIRECT("試験情報記入表!B"&amp;A39)="","",INDIRECT("試験情報記入表!M"&amp;A39)&amp;","&amp;INDIRECT("試験情報記入表!N"&amp;A39)&amp;","&amp;INDIRECT("試験情報記入表!O"&amp;A39)&amp;","&amp;INDIRECT("試験情報記入表!P"&amp;A39)&amp;","&amp;INDIRECT("試験情報記入表!Q"&amp;A39)&amp;","&amp;INDIRECT("試験情報記入表!R"&amp;A39)&amp;","&amp;INDIRECT("試験情報記入表!S"&amp;A39)&amp;","&amp;INDIRECT("試験情報記入表!T"&amp;A39)&amp;","&amp;INDIRECT("試験情報記入表!U"&amp;A39)&amp;","&amp;INDIRECT("試験情報記入表!V"&amp;A39)&amp;","&amp;INDIRECT("試験情報記入表!W"&amp;A39)&amp;","&amp;INDIRECT("試験情報記入表!X"&amp;A39)))</f>
        <v/>
      </c>
      <c r="E39" s="52"/>
      <c r="F39" t="s">
        <v>318</v>
      </c>
      <c r="G39" s="52" t="str">
        <f t="shared" si="2"/>
        <v/>
      </c>
      <c r="H39" s="4" t="str" cm="1">
        <f t="array" ref="H39">IF(事前検証計算用!E39="","",_xlfn.TEXTSPLIT(事前検証計算用!E39,","))</f>
        <v/>
      </c>
      <c r="I39" s="55"/>
      <c r="J39" s="55"/>
      <c r="K39" s="55"/>
      <c r="L39" s="55"/>
      <c r="M39" s="55"/>
      <c r="N39" s="55"/>
      <c r="O39" s="55"/>
      <c r="P39" s="55"/>
      <c r="Q39" s="55"/>
      <c r="R39" s="55"/>
      <c r="S39" s="55"/>
      <c r="U39" s="52" t="str">
        <f t="shared" si="3"/>
        <v/>
      </c>
      <c r="V39" s="55" t="str">
        <f t="shared" si="0"/>
        <v/>
      </c>
      <c r="W39" s="55" t="str">
        <f t="shared" si="14"/>
        <v/>
      </c>
      <c r="X39" s="55" t="str">
        <f t="shared" si="4"/>
        <v/>
      </c>
      <c r="Y39" s="55" t="str">
        <f t="shared" si="5"/>
        <v/>
      </c>
      <c r="Z39" s="55" t="str">
        <f t="shared" si="6"/>
        <v/>
      </c>
      <c r="AA39" s="55" t="str">
        <f t="shared" si="7"/>
        <v/>
      </c>
      <c r="AB39" s="55" t="str">
        <f t="shared" si="8"/>
        <v/>
      </c>
      <c r="AC39" s="55" t="str">
        <f t="shared" si="9"/>
        <v/>
      </c>
      <c r="AD39" s="55" t="str">
        <f t="shared" si="10"/>
        <v/>
      </c>
      <c r="AE39" s="55" t="str">
        <f t="shared" si="11"/>
        <v/>
      </c>
      <c r="AF39" s="55" t="str">
        <f t="shared" si="12"/>
        <v/>
      </c>
      <c r="AG39" s="55" t="str">
        <f t="shared" si="13"/>
        <v/>
      </c>
    </row>
    <row r="40" spans="1:33" x14ac:dyDescent="0.15">
      <c r="A40" s="52"/>
      <c r="C40" s="52" t="str" cm="1">
        <f t="array" aca="1" ref="C40" ca="1">IF(A40="","",IF(INDIRECT("試験情報記入表!B"&amp;A40)="","",INDIRECT("試験情報記入表!M"&amp;A40)&amp;","&amp;INDIRECT("試験情報記入表!N"&amp;A40)&amp;","&amp;INDIRECT("試験情報記入表!O"&amp;A40)&amp;","&amp;INDIRECT("試験情報記入表!P"&amp;A40)&amp;","&amp;INDIRECT("試験情報記入表!Q"&amp;A40)&amp;","&amp;INDIRECT("試験情報記入表!R"&amp;A40)&amp;","&amp;INDIRECT("試験情報記入表!S"&amp;A40)&amp;","&amp;INDIRECT("試験情報記入表!T"&amp;A40)&amp;","&amp;INDIRECT("試験情報記入表!U"&amp;A40)&amp;","&amp;INDIRECT("試験情報記入表!V"&amp;A40)&amp;","&amp;INDIRECT("試験情報記入表!W"&amp;A40)&amp;","&amp;INDIRECT("試験情報記入表!X"&amp;A40)))</f>
        <v/>
      </c>
      <c r="E40" s="52"/>
      <c r="F40" t="s">
        <v>319</v>
      </c>
      <c r="G40" s="52" t="str">
        <f t="shared" si="2"/>
        <v/>
      </c>
      <c r="H40" s="4" t="str" cm="1">
        <f t="array" ref="H40">IF(事前検証計算用!E40="","",_xlfn.TEXTSPLIT(事前検証計算用!E40,","))</f>
        <v/>
      </c>
      <c r="I40" s="55"/>
      <c r="J40" s="55"/>
      <c r="K40" s="55"/>
      <c r="L40" s="55"/>
      <c r="M40" s="55"/>
      <c r="N40" s="55"/>
      <c r="O40" s="55"/>
      <c r="P40" s="55"/>
      <c r="Q40" s="55"/>
      <c r="R40" s="55"/>
      <c r="S40" s="55"/>
      <c r="U40" s="52" t="str">
        <f t="shared" si="3"/>
        <v/>
      </c>
      <c r="V40" s="55" t="str">
        <f t="shared" si="0"/>
        <v/>
      </c>
      <c r="W40" s="55" t="str">
        <f t="shared" si="14"/>
        <v/>
      </c>
      <c r="X40" s="55" t="str">
        <f t="shared" si="4"/>
        <v/>
      </c>
      <c r="Y40" s="55" t="str">
        <f t="shared" si="5"/>
        <v/>
      </c>
      <c r="Z40" s="55" t="str">
        <f t="shared" si="6"/>
        <v/>
      </c>
      <c r="AA40" s="55" t="str">
        <f t="shared" si="7"/>
        <v/>
      </c>
      <c r="AB40" s="55" t="str">
        <f t="shared" si="8"/>
        <v/>
      </c>
      <c r="AC40" s="55" t="str">
        <f t="shared" si="9"/>
        <v/>
      </c>
      <c r="AD40" s="55" t="str">
        <f t="shared" si="10"/>
        <v/>
      </c>
      <c r="AE40" s="55" t="str">
        <f t="shared" si="11"/>
        <v/>
      </c>
      <c r="AF40" s="55" t="str">
        <f t="shared" si="12"/>
        <v/>
      </c>
      <c r="AG40" s="55" t="str">
        <f t="shared" si="13"/>
        <v/>
      </c>
    </row>
    <row r="41" spans="1:33" x14ac:dyDescent="0.15">
      <c r="A41" s="52"/>
      <c r="C41" s="52" t="str" cm="1">
        <f t="array" aca="1" ref="C41" ca="1">IF(A41="","",IF(INDIRECT("試験情報記入表!B"&amp;A41)="","",INDIRECT("試験情報記入表!M"&amp;A41)&amp;","&amp;INDIRECT("試験情報記入表!N"&amp;A41)&amp;","&amp;INDIRECT("試験情報記入表!O"&amp;A41)&amp;","&amp;INDIRECT("試験情報記入表!P"&amp;A41)&amp;","&amp;INDIRECT("試験情報記入表!Q"&amp;A41)&amp;","&amp;INDIRECT("試験情報記入表!R"&amp;A41)&amp;","&amp;INDIRECT("試験情報記入表!S"&amp;A41)&amp;","&amp;INDIRECT("試験情報記入表!T"&amp;A41)&amp;","&amp;INDIRECT("試験情報記入表!U"&amp;A41)&amp;","&amp;INDIRECT("試験情報記入表!V"&amp;A41)&amp;","&amp;INDIRECT("試験情報記入表!W"&amp;A41)&amp;","&amp;INDIRECT("試験情報記入表!X"&amp;A41)))</f>
        <v/>
      </c>
      <c r="E41" s="52"/>
      <c r="F41" t="s">
        <v>320</v>
      </c>
      <c r="G41" s="52" t="str">
        <f t="shared" si="2"/>
        <v/>
      </c>
      <c r="H41" s="4" t="str" cm="1">
        <f t="array" ref="H41">IF(事前検証計算用!E41="","",_xlfn.TEXTSPLIT(事前検証計算用!E41,","))</f>
        <v/>
      </c>
      <c r="I41" s="55"/>
      <c r="J41" s="55"/>
      <c r="K41" s="55"/>
      <c r="L41" s="55"/>
      <c r="M41" s="55"/>
      <c r="N41" s="55"/>
      <c r="O41" s="55"/>
      <c r="P41" s="55"/>
      <c r="Q41" s="55"/>
      <c r="R41" s="55"/>
      <c r="S41" s="55"/>
      <c r="U41" s="52" t="str">
        <f t="shared" si="3"/>
        <v/>
      </c>
      <c r="V41" s="55" t="str">
        <f t="shared" si="0"/>
        <v/>
      </c>
      <c r="W41" s="55" t="str">
        <f t="shared" si="14"/>
        <v/>
      </c>
      <c r="X41" s="55" t="str">
        <f t="shared" si="4"/>
        <v/>
      </c>
      <c r="Y41" s="55" t="str">
        <f t="shared" si="5"/>
        <v/>
      </c>
      <c r="Z41" s="55" t="str">
        <f t="shared" si="6"/>
        <v/>
      </c>
      <c r="AA41" s="55" t="str">
        <f t="shared" si="7"/>
        <v/>
      </c>
      <c r="AB41" s="55" t="str">
        <f t="shared" si="8"/>
        <v/>
      </c>
      <c r="AC41" s="55" t="str">
        <f t="shared" si="9"/>
        <v/>
      </c>
      <c r="AD41" s="55" t="str">
        <f t="shared" si="10"/>
        <v/>
      </c>
      <c r="AE41" s="55" t="str">
        <f t="shared" si="11"/>
        <v/>
      </c>
      <c r="AF41" s="55" t="str">
        <f t="shared" si="12"/>
        <v/>
      </c>
      <c r="AG41" s="55" t="str">
        <f t="shared" si="13"/>
        <v/>
      </c>
    </row>
    <row r="42" spans="1:33" x14ac:dyDescent="0.15">
      <c r="A42" s="52"/>
      <c r="C42" s="52" t="str" cm="1">
        <f t="array" aca="1" ref="C42" ca="1">IF(A42="","",IF(INDIRECT("試験情報記入表!B"&amp;A42)="","",INDIRECT("試験情報記入表!M"&amp;A42)&amp;","&amp;INDIRECT("試験情報記入表!N"&amp;A42)&amp;","&amp;INDIRECT("試験情報記入表!O"&amp;A42)&amp;","&amp;INDIRECT("試験情報記入表!P"&amp;A42)&amp;","&amp;INDIRECT("試験情報記入表!Q"&amp;A42)&amp;","&amp;INDIRECT("試験情報記入表!R"&amp;A42)&amp;","&amp;INDIRECT("試験情報記入表!S"&amp;A42)&amp;","&amp;INDIRECT("試験情報記入表!T"&amp;A42)&amp;","&amp;INDIRECT("試験情報記入表!U"&amp;A42)&amp;","&amp;INDIRECT("試験情報記入表!V"&amp;A42)&amp;","&amp;INDIRECT("試験情報記入表!W"&amp;A42)&amp;","&amp;INDIRECT("試験情報記入表!X"&amp;A42)))</f>
        <v/>
      </c>
      <c r="E42" s="52"/>
      <c r="F42" t="s">
        <v>321</v>
      </c>
      <c r="G42" s="52" t="str">
        <f t="shared" si="2"/>
        <v/>
      </c>
      <c r="H42" s="4" t="str" cm="1">
        <f t="array" ref="H42">IF(事前検証計算用!E42="","",_xlfn.TEXTSPLIT(事前検証計算用!E42,","))</f>
        <v/>
      </c>
      <c r="I42" s="55"/>
      <c r="J42" s="55"/>
      <c r="K42" s="55"/>
      <c r="L42" s="55"/>
      <c r="M42" s="55"/>
      <c r="N42" s="55"/>
      <c r="O42" s="55"/>
      <c r="P42" s="55"/>
      <c r="Q42" s="55"/>
      <c r="R42" s="55"/>
      <c r="S42" s="55"/>
      <c r="U42" s="52" t="str">
        <f t="shared" si="3"/>
        <v/>
      </c>
      <c r="V42" s="55" t="str">
        <f t="shared" si="0"/>
        <v/>
      </c>
      <c r="W42" s="55" t="str">
        <f t="shared" si="14"/>
        <v/>
      </c>
      <c r="X42" s="55" t="str">
        <f t="shared" si="4"/>
        <v/>
      </c>
      <c r="Y42" s="55" t="str">
        <f t="shared" si="5"/>
        <v/>
      </c>
      <c r="Z42" s="55" t="str">
        <f t="shared" si="6"/>
        <v/>
      </c>
      <c r="AA42" s="55" t="str">
        <f t="shared" si="7"/>
        <v/>
      </c>
      <c r="AB42" s="55" t="str">
        <f t="shared" si="8"/>
        <v/>
      </c>
      <c r="AC42" s="55" t="str">
        <f t="shared" si="9"/>
        <v/>
      </c>
      <c r="AD42" s="55" t="str">
        <f t="shared" si="10"/>
        <v/>
      </c>
      <c r="AE42" s="55" t="str">
        <f t="shared" si="11"/>
        <v/>
      </c>
      <c r="AF42" s="55" t="str">
        <f t="shared" si="12"/>
        <v/>
      </c>
      <c r="AG42" s="55" t="str">
        <f t="shared" si="13"/>
        <v/>
      </c>
    </row>
    <row r="43" spans="1:33" x14ac:dyDescent="0.15">
      <c r="A43" s="52"/>
      <c r="C43" s="52" t="str" cm="1">
        <f t="array" aca="1" ref="C43" ca="1">IF(A43="","",IF(INDIRECT("試験情報記入表!B"&amp;A43)="","",INDIRECT("試験情報記入表!M"&amp;A43)&amp;","&amp;INDIRECT("試験情報記入表!N"&amp;A43)&amp;","&amp;INDIRECT("試験情報記入表!O"&amp;A43)&amp;","&amp;INDIRECT("試験情報記入表!P"&amp;A43)&amp;","&amp;INDIRECT("試験情報記入表!Q"&amp;A43)&amp;","&amp;INDIRECT("試験情報記入表!R"&amp;A43)&amp;","&amp;INDIRECT("試験情報記入表!S"&amp;A43)&amp;","&amp;INDIRECT("試験情報記入表!T"&amp;A43)&amp;","&amp;INDIRECT("試験情報記入表!U"&amp;A43)&amp;","&amp;INDIRECT("試験情報記入表!V"&amp;A43)&amp;","&amp;INDIRECT("試験情報記入表!W"&amp;A43)&amp;","&amp;INDIRECT("試験情報記入表!X"&amp;A43)))</f>
        <v/>
      </c>
      <c r="E43" s="52"/>
      <c r="F43" t="s">
        <v>322</v>
      </c>
      <c r="G43" s="52" t="str">
        <f t="shared" si="2"/>
        <v/>
      </c>
      <c r="H43" s="4" t="str" cm="1">
        <f t="array" ref="H43">IF(事前検証計算用!E43="","",_xlfn.TEXTSPLIT(事前検証計算用!E43,","))</f>
        <v/>
      </c>
      <c r="I43" s="55"/>
      <c r="J43" s="55"/>
      <c r="K43" s="55"/>
      <c r="L43" s="55"/>
      <c r="M43" s="55"/>
      <c r="N43" s="55"/>
      <c r="O43" s="55"/>
      <c r="P43" s="55"/>
      <c r="Q43" s="55"/>
      <c r="R43" s="55"/>
      <c r="S43" s="55"/>
      <c r="U43" s="52" t="str">
        <f t="shared" si="3"/>
        <v/>
      </c>
      <c r="V43" s="55" t="str">
        <f t="shared" si="0"/>
        <v/>
      </c>
      <c r="W43" s="55" t="str">
        <f t="shared" si="14"/>
        <v/>
      </c>
      <c r="X43" s="55" t="str">
        <f t="shared" si="4"/>
        <v/>
      </c>
      <c r="Y43" s="55" t="str">
        <f t="shared" si="5"/>
        <v/>
      </c>
      <c r="Z43" s="55" t="str">
        <f t="shared" si="6"/>
        <v/>
      </c>
      <c r="AA43" s="55" t="str">
        <f t="shared" si="7"/>
        <v/>
      </c>
      <c r="AB43" s="55" t="str">
        <f t="shared" si="8"/>
        <v/>
      </c>
      <c r="AC43" s="55" t="str">
        <f t="shared" si="9"/>
        <v/>
      </c>
      <c r="AD43" s="55" t="str">
        <f t="shared" si="10"/>
        <v/>
      </c>
      <c r="AE43" s="55" t="str">
        <f t="shared" si="11"/>
        <v/>
      </c>
      <c r="AF43" s="55" t="str">
        <f t="shared" si="12"/>
        <v/>
      </c>
      <c r="AG43" s="55" t="str">
        <f t="shared" si="13"/>
        <v/>
      </c>
    </row>
    <row r="44" spans="1:33" x14ac:dyDescent="0.15">
      <c r="A44" s="52"/>
      <c r="C44" s="52" t="str" cm="1">
        <f t="array" aca="1" ref="C44" ca="1">IF(A44="","",IF(INDIRECT("試験情報記入表!B"&amp;A44)="","",INDIRECT("試験情報記入表!M"&amp;A44)&amp;","&amp;INDIRECT("試験情報記入表!N"&amp;A44)&amp;","&amp;INDIRECT("試験情報記入表!O"&amp;A44)&amp;","&amp;INDIRECT("試験情報記入表!P"&amp;A44)&amp;","&amp;INDIRECT("試験情報記入表!Q"&amp;A44)&amp;","&amp;INDIRECT("試験情報記入表!R"&amp;A44)&amp;","&amp;INDIRECT("試験情報記入表!S"&amp;A44)&amp;","&amp;INDIRECT("試験情報記入表!T"&amp;A44)&amp;","&amp;INDIRECT("試験情報記入表!U"&amp;A44)&amp;","&amp;INDIRECT("試験情報記入表!V"&amp;A44)&amp;","&amp;INDIRECT("試験情報記入表!W"&amp;A44)&amp;","&amp;INDIRECT("試験情報記入表!X"&amp;A44)))</f>
        <v/>
      </c>
      <c r="E44" s="52"/>
      <c r="F44" t="s">
        <v>323</v>
      </c>
      <c r="G44" s="52" t="str">
        <f t="shared" si="2"/>
        <v/>
      </c>
      <c r="H44" s="4" t="str" cm="1">
        <f t="array" ref="H44">IF(事前検証計算用!E44="","",_xlfn.TEXTSPLIT(事前検証計算用!E44,","))</f>
        <v/>
      </c>
      <c r="I44" s="55"/>
      <c r="J44" s="55"/>
      <c r="K44" s="55"/>
      <c r="L44" s="55"/>
      <c r="M44" s="55"/>
      <c r="N44" s="55"/>
      <c r="O44" s="55"/>
      <c r="P44" s="55"/>
      <c r="Q44" s="55"/>
      <c r="R44" s="55"/>
      <c r="S44" s="55"/>
      <c r="U44" s="52" t="str">
        <f t="shared" si="3"/>
        <v/>
      </c>
      <c r="V44" s="55" t="str">
        <f t="shared" si="0"/>
        <v/>
      </c>
      <c r="W44" s="55" t="str">
        <f t="shared" si="14"/>
        <v/>
      </c>
      <c r="X44" s="55" t="str">
        <f t="shared" si="4"/>
        <v/>
      </c>
      <c r="Y44" s="55" t="str">
        <f t="shared" si="5"/>
        <v/>
      </c>
      <c r="Z44" s="55" t="str">
        <f t="shared" si="6"/>
        <v/>
      </c>
      <c r="AA44" s="55" t="str">
        <f t="shared" si="7"/>
        <v/>
      </c>
      <c r="AB44" s="55" t="str">
        <f t="shared" si="8"/>
        <v/>
      </c>
      <c r="AC44" s="55" t="str">
        <f t="shared" si="9"/>
        <v/>
      </c>
      <c r="AD44" s="55" t="str">
        <f t="shared" si="10"/>
        <v/>
      </c>
      <c r="AE44" s="55" t="str">
        <f t="shared" si="11"/>
        <v/>
      </c>
      <c r="AF44" s="55" t="str">
        <f t="shared" si="12"/>
        <v/>
      </c>
      <c r="AG44" s="55" t="str">
        <f t="shared" si="13"/>
        <v/>
      </c>
    </row>
    <row r="45" spans="1:33" x14ac:dyDescent="0.15">
      <c r="A45" s="52"/>
      <c r="C45" s="52" t="str" cm="1">
        <f t="array" aca="1" ref="C45" ca="1">IF(A45="","",IF(INDIRECT("試験情報記入表!B"&amp;A45)="","",INDIRECT("試験情報記入表!M"&amp;A45)&amp;","&amp;INDIRECT("試験情報記入表!N"&amp;A45)&amp;","&amp;INDIRECT("試験情報記入表!O"&amp;A45)&amp;","&amp;INDIRECT("試験情報記入表!P"&amp;A45)&amp;","&amp;INDIRECT("試験情報記入表!Q"&amp;A45)&amp;","&amp;INDIRECT("試験情報記入表!R"&amp;A45)&amp;","&amp;INDIRECT("試験情報記入表!S"&amp;A45)&amp;","&amp;INDIRECT("試験情報記入表!T"&amp;A45)&amp;","&amp;INDIRECT("試験情報記入表!U"&amp;A45)&amp;","&amp;INDIRECT("試験情報記入表!V"&amp;A45)&amp;","&amp;INDIRECT("試験情報記入表!W"&amp;A45)&amp;","&amp;INDIRECT("試験情報記入表!X"&amp;A45)))</f>
        <v/>
      </c>
      <c r="E45" s="52"/>
      <c r="F45" t="s">
        <v>324</v>
      </c>
      <c r="G45" s="52" t="str">
        <f t="shared" si="2"/>
        <v/>
      </c>
      <c r="H45" s="4" t="str" cm="1">
        <f t="array" ref="H45">IF(事前検証計算用!E45="","",_xlfn.TEXTSPLIT(事前検証計算用!E45,","))</f>
        <v/>
      </c>
      <c r="I45" s="55"/>
      <c r="J45" s="55"/>
      <c r="K45" s="55"/>
      <c r="L45" s="55"/>
      <c r="M45" s="55"/>
      <c r="N45" s="55"/>
      <c r="O45" s="55"/>
      <c r="P45" s="55"/>
      <c r="Q45" s="55"/>
      <c r="R45" s="55"/>
      <c r="S45" s="55"/>
      <c r="U45" s="52" t="str">
        <f t="shared" si="3"/>
        <v/>
      </c>
      <c r="V45" s="55" t="str">
        <f t="shared" si="0"/>
        <v/>
      </c>
      <c r="W45" s="55" t="str">
        <f t="shared" si="14"/>
        <v/>
      </c>
      <c r="X45" s="55" t="str">
        <f t="shared" si="4"/>
        <v/>
      </c>
      <c r="Y45" s="55" t="str">
        <f t="shared" si="5"/>
        <v/>
      </c>
      <c r="Z45" s="55" t="str">
        <f t="shared" si="6"/>
        <v/>
      </c>
      <c r="AA45" s="55" t="str">
        <f t="shared" si="7"/>
        <v/>
      </c>
      <c r="AB45" s="55" t="str">
        <f t="shared" si="8"/>
        <v/>
      </c>
      <c r="AC45" s="55" t="str">
        <f t="shared" si="9"/>
        <v/>
      </c>
      <c r="AD45" s="55" t="str">
        <f t="shared" si="10"/>
        <v/>
      </c>
      <c r="AE45" s="55" t="str">
        <f t="shared" si="11"/>
        <v/>
      </c>
      <c r="AF45" s="55" t="str">
        <f t="shared" si="12"/>
        <v/>
      </c>
      <c r="AG45" s="55" t="str">
        <f t="shared" si="13"/>
        <v/>
      </c>
    </row>
    <row r="46" spans="1:33" x14ac:dyDescent="0.15">
      <c r="A46" s="52"/>
      <c r="C46" s="52" t="str" cm="1">
        <f t="array" aca="1" ref="C46" ca="1">IF(A46="","",IF(INDIRECT("試験情報記入表!B"&amp;A46)="","",INDIRECT("試験情報記入表!M"&amp;A46)&amp;","&amp;INDIRECT("試験情報記入表!N"&amp;A46)&amp;","&amp;INDIRECT("試験情報記入表!O"&amp;A46)&amp;","&amp;INDIRECT("試験情報記入表!P"&amp;A46)&amp;","&amp;INDIRECT("試験情報記入表!Q"&amp;A46)&amp;","&amp;INDIRECT("試験情報記入表!R"&amp;A46)&amp;","&amp;INDIRECT("試験情報記入表!S"&amp;A46)&amp;","&amp;INDIRECT("試験情報記入表!T"&amp;A46)&amp;","&amp;INDIRECT("試験情報記入表!U"&amp;A46)&amp;","&amp;INDIRECT("試験情報記入表!V"&amp;A46)&amp;","&amp;INDIRECT("試験情報記入表!W"&amp;A46)&amp;","&amp;INDIRECT("試験情報記入表!X"&amp;A46)))</f>
        <v/>
      </c>
      <c r="E46" s="52"/>
      <c r="F46" t="s">
        <v>325</v>
      </c>
      <c r="G46" s="52" t="str">
        <f t="shared" si="2"/>
        <v/>
      </c>
      <c r="H46" s="4" t="str" cm="1">
        <f t="array" ref="H46">IF(事前検証計算用!E46="","",_xlfn.TEXTSPLIT(事前検証計算用!E46,","))</f>
        <v/>
      </c>
      <c r="I46" s="55"/>
      <c r="J46" s="55"/>
      <c r="K46" s="55"/>
      <c r="L46" s="55"/>
      <c r="M46" s="55"/>
      <c r="N46" s="55"/>
      <c r="O46" s="55"/>
      <c r="P46" s="55"/>
      <c r="Q46" s="55"/>
      <c r="R46" s="55"/>
      <c r="S46" s="55"/>
      <c r="U46" s="52" t="str">
        <f t="shared" si="3"/>
        <v/>
      </c>
      <c r="V46" s="55" t="str">
        <f t="shared" si="0"/>
        <v/>
      </c>
      <c r="W46" s="55" t="str">
        <f t="shared" si="14"/>
        <v/>
      </c>
      <c r="X46" s="55" t="str">
        <f t="shared" si="4"/>
        <v/>
      </c>
      <c r="Y46" s="55" t="str">
        <f t="shared" si="5"/>
        <v/>
      </c>
      <c r="Z46" s="55" t="str">
        <f t="shared" si="6"/>
        <v/>
      </c>
      <c r="AA46" s="55" t="str">
        <f t="shared" si="7"/>
        <v/>
      </c>
      <c r="AB46" s="55" t="str">
        <f t="shared" si="8"/>
        <v/>
      </c>
      <c r="AC46" s="55" t="str">
        <f t="shared" si="9"/>
        <v/>
      </c>
      <c r="AD46" s="55" t="str">
        <f t="shared" si="10"/>
        <v/>
      </c>
      <c r="AE46" s="55" t="str">
        <f t="shared" si="11"/>
        <v/>
      </c>
      <c r="AF46" s="55" t="str">
        <f t="shared" si="12"/>
        <v/>
      </c>
      <c r="AG46" s="55" t="str">
        <f t="shared" si="13"/>
        <v/>
      </c>
    </row>
    <row r="47" spans="1:33" x14ac:dyDescent="0.15">
      <c r="A47" s="52"/>
      <c r="C47" s="52" t="str" cm="1">
        <f t="array" aca="1" ref="C47" ca="1">IF(A47="","",IF(INDIRECT("試験情報記入表!B"&amp;A47)="","",INDIRECT("試験情報記入表!M"&amp;A47)&amp;","&amp;INDIRECT("試験情報記入表!N"&amp;A47)&amp;","&amp;INDIRECT("試験情報記入表!O"&amp;A47)&amp;","&amp;INDIRECT("試験情報記入表!P"&amp;A47)&amp;","&amp;INDIRECT("試験情報記入表!Q"&amp;A47)&amp;","&amp;INDIRECT("試験情報記入表!R"&amp;A47)&amp;","&amp;INDIRECT("試験情報記入表!S"&amp;A47)&amp;","&amp;INDIRECT("試験情報記入表!T"&amp;A47)&amp;","&amp;INDIRECT("試験情報記入表!U"&amp;A47)&amp;","&amp;INDIRECT("試験情報記入表!V"&amp;A47)&amp;","&amp;INDIRECT("試験情報記入表!W"&amp;A47)&amp;","&amp;INDIRECT("試験情報記入表!X"&amp;A47)))</f>
        <v/>
      </c>
      <c r="E47" s="52"/>
      <c r="F47" t="s">
        <v>326</v>
      </c>
      <c r="G47" s="52" t="str">
        <f t="shared" si="2"/>
        <v/>
      </c>
      <c r="H47" s="4" t="str" cm="1">
        <f t="array" ref="H47">IF(事前検証計算用!E47="","",_xlfn.TEXTSPLIT(事前検証計算用!E47,","))</f>
        <v/>
      </c>
      <c r="I47" s="55"/>
      <c r="J47" s="55"/>
      <c r="K47" s="55"/>
      <c r="L47" s="55"/>
      <c r="M47" s="55"/>
      <c r="N47" s="55"/>
      <c r="O47" s="55"/>
      <c r="P47" s="55"/>
      <c r="Q47" s="55"/>
      <c r="R47" s="55"/>
      <c r="S47" s="55"/>
      <c r="U47" s="52" t="str">
        <f t="shared" si="3"/>
        <v/>
      </c>
      <c r="V47" s="55" t="str">
        <f t="shared" si="0"/>
        <v/>
      </c>
      <c r="W47" s="55" t="str">
        <f t="shared" si="14"/>
        <v/>
      </c>
      <c r="X47" s="55" t="str">
        <f t="shared" si="4"/>
        <v/>
      </c>
      <c r="Y47" s="55" t="str">
        <f t="shared" si="5"/>
        <v/>
      </c>
      <c r="Z47" s="55" t="str">
        <f t="shared" si="6"/>
        <v/>
      </c>
      <c r="AA47" s="55" t="str">
        <f t="shared" si="7"/>
        <v/>
      </c>
      <c r="AB47" s="55" t="str">
        <f t="shared" si="8"/>
        <v/>
      </c>
      <c r="AC47" s="55" t="str">
        <f t="shared" si="9"/>
        <v/>
      </c>
      <c r="AD47" s="55" t="str">
        <f t="shared" si="10"/>
        <v/>
      </c>
      <c r="AE47" s="55" t="str">
        <f t="shared" si="11"/>
        <v/>
      </c>
      <c r="AF47" s="55" t="str">
        <f t="shared" si="12"/>
        <v/>
      </c>
      <c r="AG47" s="55" t="str">
        <f t="shared" si="13"/>
        <v/>
      </c>
    </row>
    <row r="48" spans="1:33" x14ac:dyDescent="0.15">
      <c r="A48" s="52"/>
      <c r="C48" s="52" t="str" cm="1">
        <f t="array" aca="1" ref="C48" ca="1">IF(A48="","",IF(INDIRECT("試験情報記入表!B"&amp;A48)="","",INDIRECT("試験情報記入表!M"&amp;A48)&amp;","&amp;INDIRECT("試験情報記入表!N"&amp;A48)&amp;","&amp;INDIRECT("試験情報記入表!O"&amp;A48)&amp;","&amp;INDIRECT("試験情報記入表!P"&amp;A48)&amp;","&amp;INDIRECT("試験情報記入表!Q"&amp;A48)&amp;","&amp;INDIRECT("試験情報記入表!R"&amp;A48)&amp;","&amp;INDIRECT("試験情報記入表!S"&amp;A48)&amp;","&amp;INDIRECT("試験情報記入表!T"&amp;A48)&amp;","&amp;INDIRECT("試験情報記入表!U"&amp;A48)&amp;","&amp;INDIRECT("試験情報記入表!V"&amp;A48)&amp;","&amp;INDIRECT("試験情報記入表!W"&amp;A48)&amp;","&amp;INDIRECT("試験情報記入表!X"&amp;A48)))</f>
        <v/>
      </c>
      <c r="E48" s="52"/>
      <c r="F48" t="s">
        <v>327</v>
      </c>
      <c r="G48" s="52" t="str">
        <f t="shared" si="2"/>
        <v/>
      </c>
      <c r="H48" s="4" t="str" cm="1">
        <f t="array" ref="H48">IF(事前検証計算用!E48="","",_xlfn.TEXTSPLIT(事前検証計算用!E48,","))</f>
        <v/>
      </c>
      <c r="I48" s="55"/>
      <c r="J48" s="55"/>
      <c r="K48" s="55"/>
      <c r="L48" s="55"/>
      <c r="M48" s="55"/>
      <c r="N48" s="55"/>
      <c r="O48" s="55"/>
      <c r="P48" s="55"/>
      <c r="Q48" s="55"/>
      <c r="R48" s="55"/>
      <c r="S48" s="55"/>
      <c r="U48" s="52" t="str">
        <f t="shared" si="3"/>
        <v/>
      </c>
      <c r="V48" s="55" t="str">
        <f t="shared" si="0"/>
        <v/>
      </c>
      <c r="W48" s="55" t="str">
        <f t="shared" si="14"/>
        <v/>
      </c>
      <c r="X48" s="55" t="str">
        <f t="shared" si="4"/>
        <v/>
      </c>
      <c r="Y48" s="55" t="str">
        <f t="shared" si="5"/>
        <v/>
      </c>
      <c r="Z48" s="55" t="str">
        <f t="shared" si="6"/>
        <v/>
      </c>
      <c r="AA48" s="55" t="str">
        <f t="shared" si="7"/>
        <v/>
      </c>
      <c r="AB48" s="55" t="str">
        <f t="shared" si="8"/>
        <v/>
      </c>
      <c r="AC48" s="55" t="str">
        <f t="shared" si="9"/>
        <v/>
      </c>
      <c r="AD48" s="55" t="str">
        <f t="shared" si="10"/>
        <v/>
      </c>
      <c r="AE48" s="55" t="str">
        <f t="shared" si="11"/>
        <v/>
      </c>
      <c r="AF48" s="55" t="str">
        <f t="shared" si="12"/>
        <v/>
      </c>
      <c r="AG48" s="55" t="str">
        <f t="shared" si="13"/>
        <v/>
      </c>
    </row>
    <row r="49" spans="1:33" x14ac:dyDescent="0.15">
      <c r="A49" s="52"/>
      <c r="C49" s="52" t="str" cm="1">
        <f t="array" aca="1" ref="C49" ca="1">IF(A49="","",IF(INDIRECT("試験情報記入表!B"&amp;A49)="","",INDIRECT("試験情報記入表!M"&amp;A49)&amp;","&amp;INDIRECT("試験情報記入表!N"&amp;A49)&amp;","&amp;INDIRECT("試験情報記入表!O"&amp;A49)&amp;","&amp;INDIRECT("試験情報記入表!P"&amp;A49)&amp;","&amp;INDIRECT("試験情報記入表!Q"&amp;A49)&amp;","&amp;INDIRECT("試験情報記入表!R"&amp;A49)&amp;","&amp;INDIRECT("試験情報記入表!S"&amp;A49)&amp;","&amp;INDIRECT("試験情報記入表!T"&amp;A49)&amp;","&amp;INDIRECT("試験情報記入表!U"&amp;A49)&amp;","&amp;INDIRECT("試験情報記入表!V"&amp;A49)&amp;","&amp;INDIRECT("試験情報記入表!W"&amp;A49)&amp;","&amp;INDIRECT("試験情報記入表!X"&amp;A49)))</f>
        <v/>
      </c>
      <c r="E49" s="52"/>
      <c r="F49" t="s">
        <v>328</v>
      </c>
      <c r="G49" s="52" t="str">
        <f t="shared" si="2"/>
        <v/>
      </c>
      <c r="H49" s="4" t="str" cm="1">
        <f t="array" ref="H49">IF(事前検証計算用!E49="","",_xlfn.TEXTSPLIT(事前検証計算用!E49,","))</f>
        <v/>
      </c>
      <c r="I49" s="55"/>
      <c r="J49" s="55"/>
      <c r="K49" s="55"/>
      <c r="L49" s="55"/>
      <c r="M49" s="55"/>
      <c r="N49" s="55"/>
      <c r="O49" s="55"/>
      <c r="P49" s="55"/>
      <c r="Q49" s="55"/>
      <c r="R49" s="55"/>
      <c r="S49" s="55"/>
      <c r="U49" s="52" t="str">
        <f t="shared" si="3"/>
        <v/>
      </c>
      <c r="V49" s="55" t="str">
        <f t="shared" si="0"/>
        <v/>
      </c>
      <c r="W49" s="55" t="str">
        <f t="shared" si="14"/>
        <v/>
      </c>
      <c r="X49" s="55" t="str">
        <f t="shared" si="4"/>
        <v/>
      </c>
      <c r="Y49" s="55" t="str">
        <f t="shared" si="5"/>
        <v/>
      </c>
      <c r="Z49" s="55" t="str">
        <f t="shared" si="6"/>
        <v/>
      </c>
      <c r="AA49" s="55" t="str">
        <f t="shared" si="7"/>
        <v/>
      </c>
      <c r="AB49" s="55" t="str">
        <f t="shared" si="8"/>
        <v/>
      </c>
      <c r="AC49" s="55" t="str">
        <f t="shared" si="9"/>
        <v/>
      </c>
      <c r="AD49" s="55" t="str">
        <f t="shared" si="10"/>
        <v/>
      </c>
      <c r="AE49" s="55" t="str">
        <f t="shared" si="11"/>
        <v/>
      </c>
      <c r="AF49" s="55" t="str">
        <f t="shared" si="12"/>
        <v/>
      </c>
      <c r="AG49" s="55" t="str">
        <f t="shared" si="13"/>
        <v/>
      </c>
    </row>
    <row r="50" spans="1:33" x14ac:dyDescent="0.15">
      <c r="A50" s="52"/>
      <c r="C50" s="52" t="str" cm="1">
        <f t="array" aca="1" ref="C50" ca="1">IF(A50="","",IF(INDIRECT("試験情報記入表!B"&amp;A50)="","",INDIRECT("試験情報記入表!M"&amp;A50)&amp;","&amp;INDIRECT("試験情報記入表!N"&amp;A50)&amp;","&amp;INDIRECT("試験情報記入表!O"&amp;A50)&amp;","&amp;INDIRECT("試験情報記入表!P"&amp;A50)&amp;","&amp;INDIRECT("試験情報記入表!Q"&amp;A50)&amp;","&amp;INDIRECT("試験情報記入表!R"&amp;A50)&amp;","&amp;INDIRECT("試験情報記入表!S"&amp;A50)&amp;","&amp;INDIRECT("試験情報記入表!T"&amp;A50)&amp;","&amp;INDIRECT("試験情報記入表!U"&amp;A50)&amp;","&amp;INDIRECT("試験情報記入表!V"&amp;A50)&amp;","&amp;INDIRECT("試験情報記入表!W"&amp;A50)&amp;","&amp;INDIRECT("試験情報記入表!X"&amp;A50)))</f>
        <v/>
      </c>
      <c r="E50" s="52"/>
      <c r="F50" t="s">
        <v>329</v>
      </c>
      <c r="G50" s="52" t="str">
        <f t="shared" si="2"/>
        <v/>
      </c>
      <c r="H50" s="4" t="str" cm="1">
        <f t="array" ref="H50">IF(事前検証計算用!E50="","",_xlfn.TEXTSPLIT(事前検証計算用!E50,","))</f>
        <v/>
      </c>
      <c r="I50" s="55"/>
      <c r="J50" s="55"/>
      <c r="K50" s="55"/>
      <c r="L50" s="55"/>
      <c r="M50" s="55"/>
      <c r="N50" s="55"/>
      <c r="O50" s="55"/>
      <c r="P50" s="55"/>
      <c r="Q50" s="55"/>
      <c r="R50" s="55"/>
      <c r="S50" s="55"/>
      <c r="U50" s="52" t="str">
        <f t="shared" si="3"/>
        <v/>
      </c>
      <c r="V50" s="55" t="str">
        <f t="shared" si="0"/>
        <v/>
      </c>
      <c r="W50" s="55" t="str">
        <f t="shared" si="14"/>
        <v/>
      </c>
      <c r="X50" s="55" t="str">
        <f t="shared" si="4"/>
        <v/>
      </c>
      <c r="Y50" s="55" t="str">
        <f t="shared" si="5"/>
        <v/>
      </c>
      <c r="Z50" s="55" t="str">
        <f t="shared" si="6"/>
        <v/>
      </c>
      <c r="AA50" s="55" t="str">
        <f t="shared" si="7"/>
        <v/>
      </c>
      <c r="AB50" s="55" t="str">
        <f t="shared" si="8"/>
        <v/>
      </c>
      <c r="AC50" s="55" t="str">
        <f t="shared" si="9"/>
        <v/>
      </c>
      <c r="AD50" s="55" t="str">
        <f t="shared" si="10"/>
        <v/>
      </c>
      <c r="AE50" s="55" t="str">
        <f t="shared" si="11"/>
        <v/>
      </c>
      <c r="AF50" s="55" t="str">
        <f t="shared" si="12"/>
        <v/>
      </c>
      <c r="AG50" s="55" t="str">
        <f t="shared" si="13"/>
        <v/>
      </c>
    </row>
    <row r="51" spans="1:33" x14ac:dyDescent="0.15">
      <c r="A51" s="52"/>
      <c r="C51" s="52" t="str" cm="1">
        <f t="array" aca="1" ref="C51" ca="1">IF(A51="","",IF(INDIRECT("試験情報記入表!B"&amp;A51)="","",INDIRECT("試験情報記入表!M"&amp;A51)&amp;","&amp;INDIRECT("試験情報記入表!N"&amp;A51)&amp;","&amp;INDIRECT("試験情報記入表!O"&amp;A51)&amp;","&amp;INDIRECT("試験情報記入表!P"&amp;A51)&amp;","&amp;INDIRECT("試験情報記入表!Q"&amp;A51)&amp;","&amp;INDIRECT("試験情報記入表!R"&amp;A51)&amp;","&amp;INDIRECT("試験情報記入表!S"&amp;A51)&amp;","&amp;INDIRECT("試験情報記入表!T"&amp;A51)&amp;","&amp;INDIRECT("試験情報記入表!U"&amp;A51)&amp;","&amp;INDIRECT("試験情報記入表!V"&amp;A51)&amp;","&amp;INDIRECT("試験情報記入表!W"&amp;A51)&amp;","&amp;INDIRECT("試験情報記入表!X"&amp;A51)))</f>
        <v/>
      </c>
      <c r="E51" s="52"/>
      <c r="F51" t="s">
        <v>330</v>
      </c>
      <c r="G51" s="52" t="str">
        <f t="shared" si="2"/>
        <v/>
      </c>
      <c r="H51" s="4" t="str" cm="1">
        <f t="array" ref="H51">IF(事前検証計算用!E51="","",_xlfn.TEXTSPLIT(事前検証計算用!E51,","))</f>
        <v/>
      </c>
      <c r="I51" s="55"/>
      <c r="J51" s="55"/>
      <c r="K51" s="55"/>
      <c r="L51" s="55"/>
      <c r="M51" s="55"/>
      <c r="N51" s="55"/>
      <c r="O51" s="55"/>
      <c r="P51" s="55"/>
      <c r="Q51" s="55"/>
      <c r="R51" s="55"/>
      <c r="S51" s="55"/>
      <c r="U51" s="52" t="str">
        <f t="shared" si="3"/>
        <v/>
      </c>
      <c r="V51" s="55" t="str">
        <f t="shared" si="0"/>
        <v/>
      </c>
      <c r="W51" s="55" t="str">
        <f t="shared" si="14"/>
        <v/>
      </c>
      <c r="X51" s="55" t="str">
        <f t="shared" si="4"/>
        <v/>
      </c>
      <c r="Y51" s="55" t="str">
        <f t="shared" si="5"/>
        <v/>
      </c>
      <c r="Z51" s="55" t="str">
        <f t="shared" si="6"/>
        <v/>
      </c>
      <c r="AA51" s="55" t="str">
        <f t="shared" si="7"/>
        <v/>
      </c>
      <c r="AB51" s="55" t="str">
        <f t="shared" si="8"/>
        <v/>
      </c>
      <c r="AC51" s="55" t="str">
        <f t="shared" si="9"/>
        <v/>
      </c>
      <c r="AD51" s="55" t="str">
        <f t="shared" si="10"/>
        <v/>
      </c>
      <c r="AE51" s="55" t="str">
        <f t="shared" si="11"/>
        <v/>
      </c>
      <c r="AF51" s="55" t="str">
        <f t="shared" si="12"/>
        <v/>
      </c>
      <c r="AG51" s="55" t="str">
        <f t="shared" si="13"/>
        <v/>
      </c>
    </row>
    <row r="52" spans="1:33" x14ac:dyDescent="0.15">
      <c r="A52" s="52"/>
      <c r="C52" s="52" t="str" cm="1">
        <f t="array" aca="1" ref="C52" ca="1">IF(A52="","",IF(INDIRECT("試験情報記入表!B"&amp;A52)="","",INDIRECT("試験情報記入表!M"&amp;A52)&amp;","&amp;INDIRECT("試験情報記入表!N"&amp;A52)&amp;","&amp;INDIRECT("試験情報記入表!O"&amp;A52)&amp;","&amp;INDIRECT("試験情報記入表!P"&amp;A52)&amp;","&amp;INDIRECT("試験情報記入表!Q"&amp;A52)&amp;","&amp;INDIRECT("試験情報記入表!R"&amp;A52)&amp;","&amp;INDIRECT("試験情報記入表!S"&amp;A52)&amp;","&amp;INDIRECT("試験情報記入表!T"&amp;A52)&amp;","&amp;INDIRECT("試験情報記入表!U"&amp;A52)&amp;","&amp;INDIRECT("試験情報記入表!V"&amp;A52)&amp;","&amp;INDIRECT("試験情報記入表!W"&amp;A52)&amp;","&amp;INDIRECT("試験情報記入表!X"&amp;A52)))</f>
        <v/>
      </c>
      <c r="E52" s="52"/>
      <c r="F52" t="s">
        <v>331</v>
      </c>
      <c r="G52" s="52" t="str">
        <f t="shared" si="2"/>
        <v/>
      </c>
      <c r="H52" s="4" t="str" cm="1">
        <f t="array" ref="H52">IF(事前検証計算用!E52="","",_xlfn.TEXTSPLIT(事前検証計算用!E52,","))</f>
        <v/>
      </c>
      <c r="I52" s="55"/>
      <c r="J52" s="55"/>
      <c r="K52" s="55"/>
      <c r="L52" s="55"/>
      <c r="M52" s="55"/>
      <c r="N52" s="55"/>
      <c r="O52" s="55"/>
      <c r="P52" s="55"/>
      <c r="Q52" s="55"/>
      <c r="R52" s="55"/>
      <c r="S52" s="55"/>
      <c r="U52" s="52" t="str">
        <f t="shared" si="3"/>
        <v/>
      </c>
      <c r="V52" s="55" t="str">
        <f t="shared" si="0"/>
        <v/>
      </c>
      <c r="W52" s="55" t="str">
        <f t="shared" si="14"/>
        <v/>
      </c>
      <c r="X52" s="55" t="str">
        <f t="shared" si="4"/>
        <v/>
      </c>
      <c r="Y52" s="55" t="str">
        <f t="shared" si="5"/>
        <v/>
      </c>
      <c r="Z52" s="55" t="str">
        <f t="shared" si="6"/>
        <v/>
      </c>
      <c r="AA52" s="55" t="str">
        <f t="shared" si="7"/>
        <v/>
      </c>
      <c r="AB52" s="55" t="str">
        <f t="shared" si="8"/>
        <v/>
      </c>
      <c r="AC52" s="55" t="str">
        <f t="shared" si="9"/>
        <v/>
      </c>
      <c r="AD52" s="55" t="str">
        <f t="shared" si="10"/>
        <v/>
      </c>
      <c r="AE52" s="55" t="str">
        <f t="shared" si="11"/>
        <v/>
      </c>
      <c r="AF52" s="55" t="str">
        <f t="shared" si="12"/>
        <v/>
      </c>
      <c r="AG52" s="55" t="str">
        <f t="shared" si="13"/>
        <v/>
      </c>
    </row>
    <row r="53" spans="1:33" x14ac:dyDescent="0.15">
      <c r="A53" s="52"/>
      <c r="C53" s="52" t="str" cm="1">
        <f t="array" aca="1" ref="C53" ca="1">IF(A53="","",IF(INDIRECT("試験情報記入表!B"&amp;A53)="","",INDIRECT("試験情報記入表!M"&amp;A53)&amp;","&amp;INDIRECT("試験情報記入表!N"&amp;A53)&amp;","&amp;INDIRECT("試験情報記入表!O"&amp;A53)&amp;","&amp;INDIRECT("試験情報記入表!P"&amp;A53)&amp;","&amp;INDIRECT("試験情報記入表!Q"&amp;A53)&amp;","&amp;INDIRECT("試験情報記入表!R"&amp;A53)&amp;","&amp;INDIRECT("試験情報記入表!S"&amp;A53)&amp;","&amp;INDIRECT("試験情報記入表!T"&amp;A53)&amp;","&amp;INDIRECT("試験情報記入表!U"&amp;A53)&amp;","&amp;INDIRECT("試験情報記入表!V"&amp;A53)&amp;","&amp;INDIRECT("試験情報記入表!W"&amp;A53)&amp;","&amp;INDIRECT("試験情報記入表!X"&amp;A53)))</f>
        <v/>
      </c>
      <c r="E53" s="52"/>
      <c r="F53" t="s">
        <v>332</v>
      </c>
      <c r="G53" s="52" t="str">
        <f t="shared" si="2"/>
        <v/>
      </c>
      <c r="H53" s="4" t="str" cm="1">
        <f t="array" ref="H53">IF(事前検証計算用!E53="","",_xlfn.TEXTSPLIT(事前検証計算用!E53,","))</f>
        <v/>
      </c>
      <c r="I53" s="55"/>
      <c r="J53" s="55"/>
      <c r="K53" s="55"/>
      <c r="L53" s="55"/>
      <c r="M53" s="55"/>
      <c r="N53" s="55"/>
      <c r="O53" s="55"/>
      <c r="P53" s="55"/>
      <c r="Q53" s="55"/>
      <c r="R53" s="55"/>
      <c r="S53" s="55"/>
      <c r="U53" s="52" t="str">
        <f t="shared" si="3"/>
        <v/>
      </c>
      <c r="V53" s="55" t="str">
        <f t="shared" si="0"/>
        <v/>
      </c>
      <c r="W53" s="55" t="str">
        <f t="shared" si="14"/>
        <v/>
      </c>
      <c r="X53" s="55" t="str">
        <f t="shared" si="4"/>
        <v/>
      </c>
      <c r="Y53" s="55" t="str">
        <f t="shared" si="5"/>
        <v/>
      </c>
      <c r="Z53" s="55" t="str">
        <f t="shared" si="6"/>
        <v/>
      </c>
      <c r="AA53" s="55" t="str">
        <f t="shared" si="7"/>
        <v/>
      </c>
      <c r="AB53" s="55" t="str">
        <f t="shared" si="8"/>
        <v/>
      </c>
      <c r="AC53" s="55" t="str">
        <f t="shared" si="9"/>
        <v/>
      </c>
      <c r="AD53" s="55" t="str">
        <f t="shared" si="10"/>
        <v/>
      </c>
      <c r="AE53" s="55" t="str">
        <f t="shared" si="11"/>
        <v/>
      </c>
      <c r="AF53" s="55" t="str">
        <f t="shared" si="12"/>
        <v/>
      </c>
      <c r="AG53" s="55" t="str">
        <f t="shared" si="13"/>
        <v/>
      </c>
    </row>
    <row r="54" spans="1:33" x14ac:dyDescent="0.15">
      <c r="A54" s="52"/>
      <c r="C54" s="52" t="str" cm="1">
        <f t="array" aca="1" ref="C54" ca="1">IF(A54="","",IF(INDIRECT("試験情報記入表!B"&amp;A54)="","",INDIRECT("試験情報記入表!M"&amp;A54)&amp;","&amp;INDIRECT("試験情報記入表!N"&amp;A54)&amp;","&amp;INDIRECT("試験情報記入表!O"&amp;A54)&amp;","&amp;INDIRECT("試験情報記入表!P"&amp;A54)&amp;","&amp;INDIRECT("試験情報記入表!Q"&amp;A54)&amp;","&amp;INDIRECT("試験情報記入表!R"&amp;A54)&amp;","&amp;INDIRECT("試験情報記入表!S"&amp;A54)&amp;","&amp;INDIRECT("試験情報記入表!T"&amp;A54)&amp;","&amp;INDIRECT("試験情報記入表!U"&amp;A54)&amp;","&amp;INDIRECT("試験情報記入表!V"&amp;A54)&amp;","&amp;INDIRECT("試験情報記入表!W"&amp;A54)&amp;","&amp;INDIRECT("試験情報記入表!X"&amp;A54)))</f>
        <v/>
      </c>
      <c r="E54" s="52"/>
      <c r="F54" t="s">
        <v>333</v>
      </c>
      <c r="G54" s="52" t="str">
        <f t="shared" si="2"/>
        <v/>
      </c>
      <c r="H54" s="4" t="str" cm="1">
        <f t="array" ref="H54">IF(事前検証計算用!E54="","",_xlfn.TEXTSPLIT(事前検証計算用!E54,","))</f>
        <v/>
      </c>
      <c r="I54" s="55"/>
      <c r="J54" s="55"/>
      <c r="K54" s="55"/>
      <c r="L54" s="55"/>
      <c r="M54" s="55"/>
      <c r="N54" s="55"/>
      <c r="O54" s="55"/>
      <c r="P54" s="55"/>
      <c r="Q54" s="55"/>
      <c r="R54" s="55"/>
      <c r="S54" s="55"/>
      <c r="U54" s="52" t="str">
        <f t="shared" si="3"/>
        <v/>
      </c>
      <c r="V54" s="55" t="str">
        <f t="shared" si="0"/>
        <v/>
      </c>
      <c r="W54" s="55" t="str">
        <f t="shared" si="14"/>
        <v/>
      </c>
      <c r="X54" s="55" t="str">
        <f t="shared" si="4"/>
        <v/>
      </c>
      <c r="Y54" s="55" t="str">
        <f t="shared" si="5"/>
        <v/>
      </c>
      <c r="Z54" s="55" t="str">
        <f t="shared" si="6"/>
        <v/>
      </c>
      <c r="AA54" s="55" t="str">
        <f t="shared" si="7"/>
        <v/>
      </c>
      <c r="AB54" s="55" t="str">
        <f t="shared" si="8"/>
        <v/>
      </c>
      <c r="AC54" s="55" t="str">
        <f t="shared" si="9"/>
        <v/>
      </c>
      <c r="AD54" s="55" t="str">
        <f t="shared" si="10"/>
        <v/>
      </c>
      <c r="AE54" s="55" t="str">
        <f t="shared" si="11"/>
        <v/>
      </c>
      <c r="AF54" s="55" t="str">
        <f t="shared" si="12"/>
        <v/>
      </c>
      <c r="AG54" s="55" t="str">
        <f t="shared" si="13"/>
        <v/>
      </c>
    </row>
    <row r="55" spans="1:33" x14ac:dyDescent="0.15">
      <c r="A55" s="52"/>
      <c r="C55" s="52" t="str" cm="1">
        <f t="array" aca="1" ref="C55" ca="1">IF(A55="","",IF(INDIRECT("試験情報記入表!B"&amp;A55)="","",INDIRECT("試験情報記入表!M"&amp;A55)&amp;","&amp;INDIRECT("試験情報記入表!N"&amp;A55)&amp;","&amp;INDIRECT("試験情報記入表!O"&amp;A55)&amp;","&amp;INDIRECT("試験情報記入表!P"&amp;A55)&amp;","&amp;INDIRECT("試験情報記入表!Q"&amp;A55)&amp;","&amp;INDIRECT("試験情報記入表!R"&amp;A55)&amp;","&amp;INDIRECT("試験情報記入表!S"&amp;A55)&amp;","&amp;INDIRECT("試験情報記入表!T"&amp;A55)&amp;","&amp;INDIRECT("試験情報記入表!U"&amp;A55)&amp;","&amp;INDIRECT("試験情報記入表!V"&amp;A55)&amp;","&amp;INDIRECT("試験情報記入表!W"&amp;A55)&amp;","&amp;INDIRECT("試験情報記入表!X"&amp;A55)))</f>
        <v/>
      </c>
      <c r="E55" s="52"/>
      <c r="F55" t="s">
        <v>334</v>
      </c>
      <c r="G55" s="52" t="str">
        <f t="shared" si="2"/>
        <v/>
      </c>
      <c r="H55" s="4" t="str" cm="1">
        <f t="array" ref="H55">IF(事前検証計算用!E55="","",_xlfn.TEXTSPLIT(事前検証計算用!E55,","))</f>
        <v/>
      </c>
      <c r="I55" s="55"/>
      <c r="J55" s="55"/>
      <c r="K55" s="55"/>
      <c r="L55" s="55"/>
      <c r="M55" s="55"/>
      <c r="N55" s="55"/>
      <c r="O55" s="55"/>
      <c r="P55" s="55"/>
      <c r="Q55" s="55"/>
      <c r="R55" s="55"/>
      <c r="S55" s="55"/>
      <c r="U55" s="52" t="str">
        <f t="shared" si="3"/>
        <v/>
      </c>
      <c r="V55" s="55" t="str">
        <f t="shared" si="0"/>
        <v/>
      </c>
      <c r="W55" s="55" t="str">
        <f t="shared" si="14"/>
        <v/>
      </c>
      <c r="X55" s="55" t="str">
        <f t="shared" si="4"/>
        <v/>
      </c>
      <c r="Y55" s="55" t="str">
        <f t="shared" si="5"/>
        <v/>
      </c>
      <c r="Z55" s="55" t="str">
        <f t="shared" si="6"/>
        <v/>
      </c>
      <c r="AA55" s="55" t="str">
        <f t="shared" si="7"/>
        <v/>
      </c>
      <c r="AB55" s="55" t="str">
        <f t="shared" si="8"/>
        <v/>
      </c>
      <c r="AC55" s="55" t="str">
        <f t="shared" si="9"/>
        <v/>
      </c>
      <c r="AD55" s="55" t="str">
        <f t="shared" si="10"/>
        <v/>
      </c>
      <c r="AE55" s="55" t="str">
        <f t="shared" si="11"/>
        <v/>
      </c>
      <c r="AF55" s="55" t="str">
        <f t="shared" si="12"/>
        <v/>
      </c>
      <c r="AG55" s="55" t="str">
        <f t="shared" si="13"/>
        <v/>
      </c>
    </row>
    <row r="56" spans="1:33" x14ac:dyDescent="0.15">
      <c r="A56" s="52"/>
      <c r="C56" s="52" t="str" cm="1">
        <f t="array" aca="1" ref="C56" ca="1">IF(A56="","",IF(INDIRECT("試験情報記入表!B"&amp;A56)="","",INDIRECT("試験情報記入表!M"&amp;A56)&amp;","&amp;INDIRECT("試験情報記入表!N"&amp;A56)&amp;","&amp;INDIRECT("試験情報記入表!O"&amp;A56)&amp;","&amp;INDIRECT("試験情報記入表!P"&amp;A56)&amp;","&amp;INDIRECT("試験情報記入表!Q"&amp;A56)&amp;","&amp;INDIRECT("試験情報記入表!R"&amp;A56)&amp;","&amp;INDIRECT("試験情報記入表!S"&amp;A56)&amp;","&amp;INDIRECT("試験情報記入表!T"&amp;A56)&amp;","&amp;INDIRECT("試験情報記入表!U"&amp;A56)&amp;","&amp;INDIRECT("試験情報記入表!V"&amp;A56)&amp;","&amp;INDIRECT("試験情報記入表!W"&amp;A56)&amp;","&amp;INDIRECT("試験情報記入表!X"&amp;A56)))</f>
        <v/>
      </c>
      <c r="E56" s="52"/>
      <c r="F56" t="s">
        <v>335</v>
      </c>
      <c r="G56" s="52" t="str">
        <f t="shared" si="2"/>
        <v/>
      </c>
      <c r="H56" s="4" t="str" cm="1">
        <f t="array" ref="H56">IF(事前検証計算用!E56="","",_xlfn.TEXTSPLIT(事前検証計算用!E56,","))</f>
        <v/>
      </c>
      <c r="I56" s="55"/>
      <c r="J56" s="55"/>
      <c r="K56" s="55"/>
      <c r="L56" s="55"/>
      <c r="M56" s="55"/>
      <c r="N56" s="55"/>
      <c r="O56" s="55"/>
      <c r="P56" s="55"/>
      <c r="Q56" s="55"/>
      <c r="R56" s="55"/>
      <c r="S56" s="55"/>
      <c r="U56" s="52" t="str">
        <f t="shared" si="3"/>
        <v/>
      </c>
      <c r="V56" s="55" t="str">
        <f t="shared" si="0"/>
        <v/>
      </c>
      <c r="W56" s="55" t="str">
        <f t="shared" si="14"/>
        <v/>
      </c>
      <c r="X56" s="55" t="str">
        <f t="shared" si="4"/>
        <v/>
      </c>
      <c r="Y56" s="55" t="str">
        <f t="shared" si="5"/>
        <v/>
      </c>
      <c r="Z56" s="55" t="str">
        <f t="shared" si="6"/>
        <v/>
      </c>
      <c r="AA56" s="55" t="str">
        <f t="shared" si="7"/>
        <v/>
      </c>
      <c r="AB56" s="55" t="str">
        <f t="shared" si="8"/>
        <v/>
      </c>
      <c r="AC56" s="55" t="str">
        <f t="shared" si="9"/>
        <v/>
      </c>
      <c r="AD56" s="55" t="str">
        <f t="shared" si="10"/>
        <v/>
      </c>
      <c r="AE56" s="55" t="str">
        <f t="shared" si="11"/>
        <v/>
      </c>
      <c r="AF56" s="55" t="str">
        <f t="shared" si="12"/>
        <v/>
      </c>
      <c r="AG56" s="55" t="str">
        <f t="shared" si="13"/>
        <v/>
      </c>
    </row>
    <row r="57" spans="1:33" x14ac:dyDescent="0.15">
      <c r="A57" s="52"/>
      <c r="C57" s="52" t="str" cm="1">
        <f t="array" aca="1" ref="C57" ca="1">IF(A57="","",IF(INDIRECT("試験情報記入表!B"&amp;A57)="","",INDIRECT("試験情報記入表!M"&amp;A57)&amp;","&amp;INDIRECT("試験情報記入表!N"&amp;A57)&amp;","&amp;INDIRECT("試験情報記入表!O"&amp;A57)&amp;","&amp;INDIRECT("試験情報記入表!P"&amp;A57)&amp;","&amp;INDIRECT("試験情報記入表!Q"&amp;A57)&amp;","&amp;INDIRECT("試験情報記入表!R"&amp;A57)&amp;","&amp;INDIRECT("試験情報記入表!S"&amp;A57)&amp;","&amp;INDIRECT("試験情報記入表!T"&amp;A57)&amp;","&amp;INDIRECT("試験情報記入表!U"&amp;A57)&amp;","&amp;INDIRECT("試験情報記入表!V"&amp;A57)&amp;","&amp;INDIRECT("試験情報記入表!W"&amp;A57)&amp;","&amp;INDIRECT("試験情報記入表!X"&amp;A57)))</f>
        <v/>
      </c>
      <c r="E57" s="52"/>
      <c r="F57" t="s">
        <v>336</v>
      </c>
      <c r="G57" s="52" t="str">
        <f t="shared" si="2"/>
        <v/>
      </c>
      <c r="H57" s="4" t="str" cm="1">
        <f t="array" ref="H57">IF(事前検証計算用!E57="","",_xlfn.TEXTSPLIT(事前検証計算用!E57,","))</f>
        <v/>
      </c>
      <c r="I57" s="55"/>
      <c r="J57" s="55"/>
      <c r="K57" s="55"/>
      <c r="L57" s="55"/>
      <c r="M57" s="55"/>
      <c r="N57" s="55"/>
      <c r="O57" s="55"/>
      <c r="P57" s="55"/>
      <c r="Q57" s="55"/>
      <c r="R57" s="55"/>
      <c r="S57" s="55"/>
      <c r="U57" s="52" t="str">
        <f t="shared" si="3"/>
        <v/>
      </c>
      <c r="V57" s="55" t="str">
        <f t="shared" si="0"/>
        <v/>
      </c>
      <c r="W57" s="55" t="str">
        <f t="shared" si="14"/>
        <v/>
      </c>
      <c r="X57" s="55" t="str">
        <f t="shared" si="4"/>
        <v/>
      </c>
      <c r="Y57" s="55" t="str">
        <f t="shared" si="5"/>
        <v/>
      </c>
      <c r="Z57" s="55" t="str">
        <f t="shared" si="6"/>
        <v/>
      </c>
      <c r="AA57" s="55" t="str">
        <f t="shared" si="7"/>
        <v/>
      </c>
      <c r="AB57" s="55" t="str">
        <f t="shared" si="8"/>
        <v/>
      </c>
      <c r="AC57" s="55" t="str">
        <f t="shared" si="9"/>
        <v/>
      </c>
      <c r="AD57" s="55" t="str">
        <f t="shared" si="10"/>
        <v/>
      </c>
      <c r="AE57" s="55" t="str">
        <f t="shared" si="11"/>
        <v/>
      </c>
      <c r="AF57" s="55" t="str">
        <f t="shared" si="12"/>
        <v/>
      </c>
      <c r="AG57" s="55" t="str">
        <f t="shared" si="13"/>
        <v/>
      </c>
    </row>
    <row r="58" spans="1:33" x14ac:dyDescent="0.15">
      <c r="A58" s="52"/>
      <c r="C58" s="52" t="str" cm="1">
        <f t="array" aca="1" ref="C58" ca="1">IF(A58="","",IF(INDIRECT("試験情報記入表!B"&amp;A58)="","",INDIRECT("試験情報記入表!M"&amp;A58)&amp;","&amp;INDIRECT("試験情報記入表!N"&amp;A58)&amp;","&amp;INDIRECT("試験情報記入表!O"&amp;A58)&amp;","&amp;INDIRECT("試験情報記入表!P"&amp;A58)&amp;","&amp;INDIRECT("試験情報記入表!Q"&amp;A58)&amp;","&amp;INDIRECT("試験情報記入表!R"&amp;A58)&amp;","&amp;INDIRECT("試験情報記入表!S"&amp;A58)&amp;","&amp;INDIRECT("試験情報記入表!T"&amp;A58)&amp;","&amp;INDIRECT("試験情報記入表!U"&amp;A58)&amp;","&amp;INDIRECT("試験情報記入表!V"&amp;A58)&amp;","&amp;INDIRECT("試験情報記入表!W"&amp;A58)&amp;","&amp;INDIRECT("試験情報記入表!X"&amp;A58)))</f>
        <v/>
      </c>
      <c r="E58" s="52"/>
      <c r="F58" t="s">
        <v>337</v>
      </c>
      <c r="G58" s="52" t="str">
        <f t="shared" si="2"/>
        <v/>
      </c>
      <c r="H58" s="4" t="str" cm="1">
        <f t="array" ref="H58">IF(事前検証計算用!E58="","",_xlfn.TEXTSPLIT(事前検証計算用!E58,","))</f>
        <v/>
      </c>
      <c r="I58" s="55"/>
      <c r="J58" s="55"/>
      <c r="K58" s="55"/>
      <c r="L58" s="55"/>
      <c r="M58" s="55"/>
      <c r="N58" s="55"/>
      <c r="O58" s="55"/>
      <c r="P58" s="55"/>
      <c r="Q58" s="55"/>
      <c r="R58" s="55"/>
      <c r="S58" s="55"/>
      <c r="U58" s="52" t="str">
        <f t="shared" si="3"/>
        <v/>
      </c>
      <c r="V58" s="55" t="str">
        <f t="shared" si="0"/>
        <v/>
      </c>
      <c r="W58" s="55" t="str">
        <f t="shared" si="14"/>
        <v/>
      </c>
      <c r="X58" s="55" t="str">
        <f t="shared" si="4"/>
        <v/>
      </c>
      <c r="Y58" s="55" t="str">
        <f t="shared" si="5"/>
        <v/>
      </c>
      <c r="Z58" s="55" t="str">
        <f t="shared" si="6"/>
        <v/>
      </c>
      <c r="AA58" s="55" t="str">
        <f t="shared" si="7"/>
        <v/>
      </c>
      <c r="AB58" s="55" t="str">
        <f t="shared" si="8"/>
        <v/>
      </c>
      <c r="AC58" s="55" t="str">
        <f t="shared" si="9"/>
        <v/>
      </c>
      <c r="AD58" s="55" t="str">
        <f t="shared" si="10"/>
        <v/>
      </c>
      <c r="AE58" s="55" t="str">
        <f t="shared" si="11"/>
        <v/>
      </c>
      <c r="AF58" s="55" t="str">
        <f t="shared" si="12"/>
        <v/>
      </c>
      <c r="AG58" s="55" t="str">
        <f t="shared" si="13"/>
        <v/>
      </c>
    </row>
    <row r="59" spans="1:33" x14ac:dyDescent="0.15">
      <c r="A59" s="52"/>
      <c r="C59" s="52" t="str" cm="1">
        <f t="array" aca="1" ref="C59" ca="1">IF(A59="","",IF(INDIRECT("試験情報記入表!B"&amp;A59)="","",INDIRECT("試験情報記入表!M"&amp;A59)&amp;","&amp;INDIRECT("試験情報記入表!N"&amp;A59)&amp;","&amp;INDIRECT("試験情報記入表!O"&amp;A59)&amp;","&amp;INDIRECT("試験情報記入表!P"&amp;A59)&amp;","&amp;INDIRECT("試験情報記入表!Q"&amp;A59)&amp;","&amp;INDIRECT("試験情報記入表!R"&amp;A59)&amp;","&amp;INDIRECT("試験情報記入表!S"&amp;A59)&amp;","&amp;INDIRECT("試験情報記入表!T"&amp;A59)&amp;","&amp;INDIRECT("試験情報記入表!U"&amp;A59)&amp;","&amp;INDIRECT("試験情報記入表!V"&amp;A59)&amp;","&amp;INDIRECT("試験情報記入表!W"&amp;A59)&amp;","&amp;INDIRECT("試験情報記入表!X"&amp;A59)))</f>
        <v/>
      </c>
      <c r="E59" s="52"/>
      <c r="F59" t="s">
        <v>338</v>
      </c>
      <c r="G59" s="52" t="str">
        <f t="shared" si="2"/>
        <v/>
      </c>
      <c r="H59" s="4" t="str" cm="1">
        <f t="array" ref="H59">IF(事前検証計算用!E59="","",_xlfn.TEXTSPLIT(事前検証計算用!E59,","))</f>
        <v/>
      </c>
      <c r="I59" s="55"/>
      <c r="J59" s="55"/>
      <c r="K59" s="55"/>
      <c r="L59" s="55"/>
      <c r="M59" s="55"/>
      <c r="N59" s="55"/>
      <c r="O59" s="55"/>
      <c r="P59" s="55"/>
      <c r="Q59" s="55"/>
      <c r="R59" s="55"/>
      <c r="S59" s="55"/>
      <c r="U59" s="52" t="str">
        <f t="shared" si="3"/>
        <v/>
      </c>
      <c r="V59" s="55" t="str">
        <f t="shared" si="0"/>
        <v/>
      </c>
      <c r="W59" s="55" t="str">
        <f t="shared" si="14"/>
        <v/>
      </c>
      <c r="X59" s="55" t="str">
        <f t="shared" si="4"/>
        <v/>
      </c>
      <c r="Y59" s="55" t="str">
        <f t="shared" si="5"/>
        <v/>
      </c>
      <c r="Z59" s="55" t="str">
        <f t="shared" si="6"/>
        <v/>
      </c>
      <c r="AA59" s="55" t="str">
        <f t="shared" si="7"/>
        <v/>
      </c>
      <c r="AB59" s="55" t="str">
        <f t="shared" si="8"/>
        <v/>
      </c>
      <c r="AC59" s="55" t="str">
        <f t="shared" si="9"/>
        <v/>
      </c>
      <c r="AD59" s="55" t="str">
        <f t="shared" si="10"/>
        <v/>
      </c>
      <c r="AE59" s="55" t="str">
        <f t="shared" si="11"/>
        <v/>
      </c>
      <c r="AF59" s="55" t="str">
        <f t="shared" si="12"/>
        <v/>
      </c>
      <c r="AG59" s="55" t="str">
        <f t="shared" si="13"/>
        <v/>
      </c>
    </row>
    <row r="60" spans="1:33" x14ac:dyDescent="0.15">
      <c r="A60" s="52"/>
      <c r="C60" s="52" t="str" cm="1">
        <f t="array" aca="1" ref="C60" ca="1">IF(A60="","",IF(INDIRECT("試験情報記入表!B"&amp;A60)="","",INDIRECT("試験情報記入表!M"&amp;A60)&amp;","&amp;INDIRECT("試験情報記入表!N"&amp;A60)&amp;","&amp;INDIRECT("試験情報記入表!O"&amp;A60)&amp;","&amp;INDIRECT("試験情報記入表!P"&amp;A60)&amp;","&amp;INDIRECT("試験情報記入表!Q"&amp;A60)&amp;","&amp;INDIRECT("試験情報記入表!R"&amp;A60)&amp;","&amp;INDIRECT("試験情報記入表!S"&amp;A60)&amp;","&amp;INDIRECT("試験情報記入表!T"&amp;A60)&amp;","&amp;INDIRECT("試験情報記入表!U"&amp;A60)&amp;","&amp;INDIRECT("試験情報記入表!V"&amp;A60)&amp;","&amp;INDIRECT("試験情報記入表!W"&amp;A60)&amp;","&amp;INDIRECT("試験情報記入表!X"&amp;A60)))</f>
        <v/>
      </c>
      <c r="E60" s="52"/>
      <c r="F60" t="s">
        <v>339</v>
      </c>
      <c r="G60" s="52" t="str">
        <f t="shared" si="2"/>
        <v/>
      </c>
      <c r="H60" s="4" t="str" cm="1">
        <f t="array" ref="H60">IF(事前検証計算用!E60="","",_xlfn.TEXTSPLIT(事前検証計算用!E60,","))</f>
        <v/>
      </c>
      <c r="I60" s="55"/>
      <c r="J60" s="55"/>
      <c r="K60" s="55"/>
      <c r="L60" s="55"/>
      <c r="M60" s="55"/>
      <c r="N60" s="55"/>
      <c r="O60" s="55"/>
      <c r="P60" s="55"/>
      <c r="Q60" s="55"/>
      <c r="R60" s="55"/>
      <c r="S60" s="55"/>
      <c r="U60" s="52" t="str">
        <f t="shared" si="3"/>
        <v/>
      </c>
      <c r="V60" s="55" t="str">
        <f t="shared" si="0"/>
        <v/>
      </c>
      <c r="W60" s="55" t="str">
        <f t="shared" si="14"/>
        <v/>
      </c>
      <c r="X60" s="55" t="str">
        <f t="shared" si="4"/>
        <v/>
      </c>
      <c r="Y60" s="55" t="str">
        <f t="shared" si="5"/>
        <v/>
      </c>
      <c r="Z60" s="55" t="str">
        <f t="shared" si="6"/>
        <v/>
      </c>
      <c r="AA60" s="55" t="str">
        <f t="shared" si="7"/>
        <v/>
      </c>
      <c r="AB60" s="55" t="str">
        <f t="shared" si="8"/>
        <v/>
      </c>
      <c r="AC60" s="55" t="str">
        <f t="shared" si="9"/>
        <v/>
      </c>
      <c r="AD60" s="55" t="str">
        <f t="shared" si="10"/>
        <v/>
      </c>
      <c r="AE60" s="55" t="str">
        <f t="shared" si="11"/>
        <v/>
      </c>
      <c r="AF60" s="55" t="str">
        <f t="shared" si="12"/>
        <v/>
      </c>
      <c r="AG60" s="55" t="str">
        <f t="shared" si="13"/>
        <v/>
      </c>
    </row>
    <row r="61" spans="1:33" x14ac:dyDescent="0.15">
      <c r="A61" s="52"/>
      <c r="C61" s="52" t="str" cm="1">
        <f t="array" aca="1" ref="C61" ca="1">IF(A61="","",IF(INDIRECT("試験情報記入表!B"&amp;A61)="","",INDIRECT("試験情報記入表!M"&amp;A61)&amp;","&amp;INDIRECT("試験情報記入表!N"&amp;A61)&amp;","&amp;INDIRECT("試験情報記入表!O"&amp;A61)&amp;","&amp;INDIRECT("試験情報記入表!P"&amp;A61)&amp;","&amp;INDIRECT("試験情報記入表!Q"&amp;A61)&amp;","&amp;INDIRECT("試験情報記入表!R"&amp;A61)&amp;","&amp;INDIRECT("試験情報記入表!S"&amp;A61)&amp;","&amp;INDIRECT("試験情報記入表!T"&amp;A61)&amp;","&amp;INDIRECT("試験情報記入表!U"&amp;A61)&amp;","&amp;INDIRECT("試験情報記入表!V"&amp;A61)&amp;","&amp;INDIRECT("試験情報記入表!W"&amp;A61)&amp;","&amp;INDIRECT("試験情報記入表!X"&amp;A61)))</f>
        <v/>
      </c>
      <c r="E61" s="52"/>
      <c r="F61" t="s">
        <v>340</v>
      </c>
      <c r="G61" s="52" t="str">
        <f t="shared" si="2"/>
        <v/>
      </c>
      <c r="H61" s="4" t="str" cm="1">
        <f t="array" ref="H61">IF(事前検証計算用!E61="","",_xlfn.TEXTSPLIT(事前検証計算用!E61,","))</f>
        <v/>
      </c>
      <c r="I61" s="55"/>
      <c r="J61" s="55"/>
      <c r="K61" s="55"/>
      <c r="L61" s="55"/>
      <c r="M61" s="55"/>
      <c r="N61" s="55"/>
      <c r="O61" s="55"/>
      <c r="P61" s="55"/>
      <c r="Q61" s="55"/>
      <c r="R61" s="55"/>
      <c r="S61" s="55"/>
      <c r="U61" s="52" t="str">
        <f t="shared" si="3"/>
        <v/>
      </c>
      <c r="V61" s="55" t="str">
        <f t="shared" si="0"/>
        <v/>
      </c>
      <c r="W61" s="55" t="str">
        <f t="shared" si="14"/>
        <v/>
      </c>
      <c r="X61" s="55" t="str">
        <f t="shared" si="4"/>
        <v/>
      </c>
      <c r="Y61" s="55" t="str">
        <f t="shared" si="5"/>
        <v/>
      </c>
      <c r="Z61" s="55" t="str">
        <f t="shared" si="6"/>
        <v/>
      </c>
      <c r="AA61" s="55" t="str">
        <f t="shared" si="7"/>
        <v/>
      </c>
      <c r="AB61" s="55" t="str">
        <f t="shared" si="8"/>
        <v/>
      </c>
      <c r="AC61" s="55" t="str">
        <f t="shared" si="9"/>
        <v/>
      </c>
      <c r="AD61" s="55" t="str">
        <f t="shared" si="10"/>
        <v/>
      </c>
      <c r="AE61" s="55" t="str">
        <f t="shared" si="11"/>
        <v/>
      </c>
      <c r="AF61" s="55" t="str">
        <f t="shared" si="12"/>
        <v/>
      </c>
      <c r="AG61" s="55" t="str">
        <f t="shared" si="13"/>
        <v/>
      </c>
    </row>
    <row r="62" spans="1:33" x14ac:dyDescent="0.15">
      <c r="A62" s="52"/>
      <c r="C62" s="52" t="str" cm="1">
        <f t="array" aca="1" ref="C62" ca="1">IF(A62="","",IF(INDIRECT("試験情報記入表!B"&amp;A62)="","",INDIRECT("試験情報記入表!M"&amp;A62)&amp;","&amp;INDIRECT("試験情報記入表!N"&amp;A62)&amp;","&amp;INDIRECT("試験情報記入表!O"&amp;A62)&amp;","&amp;INDIRECT("試験情報記入表!P"&amp;A62)&amp;","&amp;INDIRECT("試験情報記入表!Q"&amp;A62)&amp;","&amp;INDIRECT("試験情報記入表!R"&amp;A62)&amp;","&amp;INDIRECT("試験情報記入表!S"&amp;A62)&amp;","&amp;INDIRECT("試験情報記入表!T"&amp;A62)&amp;","&amp;INDIRECT("試験情報記入表!U"&amp;A62)&amp;","&amp;INDIRECT("試験情報記入表!V"&amp;A62)&amp;","&amp;INDIRECT("試験情報記入表!W"&amp;A62)&amp;","&amp;INDIRECT("試験情報記入表!X"&amp;A62)))</f>
        <v/>
      </c>
      <c r="E62" s="52"/>
      <c r="F62" t="s">
        <v>341</v>
      </c>
      <c r="G62" s="52" t="str">
        <f t="shared" si="2"/>
        <v/>
      </c>
      <c r="H62" s="4" t="str" cm="1">
        <f t="array" ref="H62">IF(事前検証計算用!E62="","",_xlfn.TEXTSPLIT(事前検証計算用!E62,","))</f>
        <v/>
      </c>
      <c r="I62" s="55"/>
      <c r="J62" s="55"/>
      <c r="K62" s="55"/>
      <c r="L62" s="55"/>
      <c r="M62" s="55"/>
      <c r="N62" s="55"/>
      <c r="O62" s="55"/>
      <c r="P62" s="55"/>
      <c r="Q62" s="55"/>
      <c r="R62" s="55"/>
      <c r="S62" s="55"/>
      <c r="U62" s="52" t="str">
        <f t="shared" si="3"/>
        <v/>
      </c>
      <c r="V62" s="52" t="str">
        <f t="shared" si="0"/>
        <v/>
      </c>
      <c r="W62" s="52" t="str">
        <f t="shared" si="14"/>
        <v/>
      </c>
      <c r="X62" s="52" t="str">
        <f t="shared" si="4"/>
        <v/>
      </c>
      <c r="Y62" s="52" t="str">
        <f>IF(K62="","",K62)</f>
        <v/>
      </c>
      <c r="Z62" s="52" t="str">
        <f>IF(L62="","",L62)</f>
        <v/>
      </c>
      <c r="AA62" s="52" t="str">
        <f>IF(M62="","",M62)</f>
        <v/>
      </c>
      <c r="AB62" s="52" t="str">
        <f t="shared" si="8"/>
        <v/>
      </c>
      <c r="AC62" s="52" t="str">
        <f t="shared" si="9"/>
        <v/>
      </c>
      <c r="AD62" s="52" t="str">
        <f t="shared" si="10"/>
        <v/>
      </c>
      <c r="AE62" s="55" t="str">
        <f t="shared" si="11"/>
        <v/>
      </c>
      <c r="AF62" s="55" t="str">
        <f t="shared" si="12"/>
        <v/>
      </c>
      <c r="AG62" s="55" t="str">
        <f t="shared" si="13"/>
        <v/>
      </c>
    </row>
  </sheetData>
  <mergeCells count="4">
    <mergeCell ref="H1:M1"/>
    <mergeCell ref="N1:S1"/>
    <mergeCell ref="V1:AA1"/>
    <mergeCell ref="AB1:AG1"/>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EC7B9-280E-4153-99EF-4C625BC75313}">
  <sheetPr codeName="Sheet3"/>
  <dimension ref="A1:H23"/>
  <sheetViews>
    <sheetView workbookViewId="0">
      <selection activeCell="C21" sqref="C21"/>
    </sheetView>
  </sheetViews>
  <sheetFormatPr defaultRowHeight="13.5" x14ac:dyDescent="0.15"/>
  <cols>
    <col min="1" max="1" width="90.875" bestFit="1" customWidth="1"/>
    <col min="5" max="8" width="13" bestFit="1" customWidth="1"/>
  </cols>
  <sheetData>
    <row r="1" spans="1:8" x14ac:dyDescent="0.15">
      <c r="A1" t="s">
        <v>92</v>
      </c>
      <c r="B1" t="s">
        <v>6</v>
      </c>
      <c r="C1" t="s">
        <v>7</v>
      </c>
      <c r="E1" t="s">
        <v>8</v>
      </c>
      <c r="F1" t="s">
        <v>9</v>
      </c>
      <c r="G1" t="s">
        <v>10</v>
      </c>
      <c r="H1" t="s">
        <v>11</v>
      </c>
    </row>
    <row r="2" spans="1:8" x14ac:dyDescent="0.15">
      <c r="A2" t="s">
        <v>235</v>
      </c>
      <c r="B2" t="s">
        <v>236</v>
      </c>
      <c r="C2">
        <v>0</v>
      </c>
      <c r="E2" s="2">
        <v>20410</v>
      </c>
      <c r="F2" s="2">
        <v>42980</v>
      </c>
      <c r="G2">
        <f>C2*E2</f>
        <v>0</v>
      </c>
      <c r="H2">
        <f>C2*F2</f>
        <v>0</v>
      </c>
    </row>
    <row r="3" spans="1:8" x14ac:dyDescent="0.15">
      <c r="A3" t="s">
        <v>237</v>
      </c>
      <c r="B3" t="s">
        <v>238</v>
      </c>
      <c r="C3">
        <v>0</v>
      </c>
      <c r="E3" s="2">
        <v>10070</v>
      </c>
      <c r="F3" s="2">
        <v>20120</v>
      </c>
      <c r="G3">
        <f t="shared" ref="G3:G19" si="0">C3*E3</f>
        <v>0</v>
      </c>
      <c r="H3">
        <f>C3*F3</f>
        <v>0</v>
      </c>
    </row>
    <row r="4" spans="1:8" x14ac:dyDescent="0.15">
      <c r="A4" t="s">
        <v>239</v>
      </c>
      <c r="B4" t="s">
        <v>240</v>
      </c>
      <c r="C4">
        <v>0</v>
      </c>
      <c r="E4" s="2">
        <v>3520</v>
      </c>
      <c r="F4" s="2">
        <v>7050</v>
      </c>
      <c r="G4">
        <f t="shared" si="0"/>
        <v>0</v>
      </c>
      <c r="H4">
        <f t="shared" ref="H4:H19" si="1">C4*F4</f>
        <v>0</v>
      </c>
    </row>
    <row r="5" spans="1:8" x14ac:dyDescent="0.15">
      <c r="A5" t="s">
        <v>241</v>
      </c>
      <c r="B5" t="s">
        <v>242</v>
      </c>
      <c r="C5">
        <v>0</v>
      </c>
      <c r="E5" s="2">
        <v>3520</v>
      </c>
      <c r="F5" s="2">
        <v>7050</v>
      </c>
      <c r="G5">
        <f t="shared" si="0"/>
        <v>0</v>
      </c>
      <c r="H5">
        <f t="shared" si="1"/>
        <v>0</v>
      </c>
    </row>
    <row r="6" spans="1:8" x14ac:dyDescent="0.15">
      <c r="A6" t="s">
        <v>243</v>
      </c>
      <c r="B6" t="s">
        <v>244</v>
      </c>
      <c r="C6">
        <v>0</v>
      </c>
      <c r="E6" s="2">
        <v>17430</v>
      </c>
      <c r="F6" s="2">
        <v>33040</v>
      </c>
      <c r="G6">
        <f t="shared" si="0"/>
        <v>0</v>
      </c>
      <c r="H6">
        <f t="shared" si="1"/>
        <v>0</v>
      </c>
    </row>
    <row r="7" spans="1:8" x14ac:dyDescent="0.15">
      <c r="A7" t="s">
        <v>245</v>
      </c>
      <c r="B7" t="s">
        <v>246</v>
      </c>
      <c r="C7">
        <v>0</v>
      </c>
      <c r="E7">
        <v>820</v>
      </c>
      <c r="F7" s="2">
        <v>1650</v>
      </c>
      <c r="G7">
        <f t="shared" si="0"/>
        <v>0</v>
      </c>
      <c r="H7">
        <f t="shared" si="1"/>
        <v>0</v>
      </c>
    </row>
    <row r="8" spans="1:8" x14ac:dyDescent="0.15">
      <c r="A8" t="s">
        <v>247</v>
      </c>
      <c r="B8" t="s">
        <v>248</v>
      </c>
      <c r="C8">
        <v>0</v>
      </c>
      <c r="E8" s="2">
        <v>5660</v>
      </c>
      <c r="F8" s="2">
        <v>11330</v>
      </c>
      <c r="G8">
        <f t="shared" si="0"/>
        <v>0</v>
      </c>
      <c r="H8">
        <f t="shared" si="1"/>
        <v>0</v>
      </c>
    </row>
    <row r="9" spans="1:8" x14ac:dyDescent="0.15">
      <c r="A9" t="s">
        <v>249</v>
      </c>
      <c r="B9" t="s">
        <v>250</v>
      </c>
      <c r="C9">
        <v>0</v>
      </c>
      <c r="E9" s="2">
        <v>5020</v>
      </c>
      <c r="F9" s="2">
        <v>10050</v>
      </c>
      <c r="G9">
        <f t="shared" si="0"/>
        <v>0</v>
      </c>
      <c r="H9">
        <f t="shared" si="1"/>
        <v>0</v>
      </c>
    </row>
    <row r="10" spans="1:8" x14ac:dyDescent="0.15">
      <c r="A10" t="s">
        <v>251</v>
      </c>
      <c r="B10" t="s">
        <v>252</v>
      </c>
      <c r="C10">
        <v>0</v>
      </c>
      <c r="E10" s="2">
        <v>7730</v>
      </c>
      <c r="F10" s="2">
        <v>15470</v>
      </c>
      <c r="G10">
        <f t="shared" si="0"/>
        <v>0</v>
      </c>
      <c r="H10">
        <f t="shared" si="1"/>
        <v>0</v>
      </c>
    </row>
    <row r="11" spans="1:8" x14ac:dyDescent="0.15">
      <c r="A11" t="s">
        <v>253</v>
      </c>
      <c r="B11" t="s">
        <v>254</v>
      </c>
      <c r="C11">
        <v>0</v>
      </c>
      <c r="E11" s="2">
        <v>6530</v>
      </c>
      <c r="F11" s="2">
        <v>13730</v>
      </c>
      <c r="G11">
        <f t="shared" si="0"/>
        <v>0</v>
      </c>
      <c r="H11">
        <f t="shared" si="1"/>
        <v>0</v>
      </c>
    </row>
    <row r="12" spans="1:8" x14ac:dyDescent="0.15">
      <c r="A12" t="s">
        <v>255</v>
      </c>
      <c r="B12" t="s">
        <v>256</v>
      </c>
      <c r="C12">
        <v>0</v>
      </c>
      <c r="E12" s="2">
        <v>2350</v>
      </c>
      <c r="F12" s="2">
        <v>4710</v>
      </c>
      <c r="G12">
        <f t="shared" si="0"/>
        <v>0</v>
      </c>
      <c r="H12">
        <f t="shared" si="1"/>
        <v>0</v>
      </c>
    </row>
    <row r="13" spans="1:8" x14ac:dyDescent="0.15">
      <c r="A13" t="s">
        <v>257</v>
      </c>
      <c r="B13" t="s">
        <v>258</v>
      </c>
      <c r="C13">
        <v>0</v>
      </c>
      <c r="E13" s="2">
        <v>12610</v>
      </c>
      <c r="F13" s="2">
        <v>23930</v>
      </c>
      <c r="G13">
        <f t="shared" si="0"/>
        <v>0</v>
      </c>
      <c r="H13">
        <f t="shared" si="1"/>
        <v>0</v>
      </c>
    </row>
    <row r="14" spans="1:8" x14ac:dyDescent="0.15">
      <c r="A14" t="s">
        <v>259</v>
      </c>
      <c r="B14" t="s">
        <v>260</v>
      </c>
      <c r="C14">
        <v>0</v>
      </c>
      <c r="E14" s="2">
        <v>25060</v>
      </c>
      <c r="F14" s="2">
        <v>39310</v>
      </c>
      <c r="G14">
        <f t="shared" si="0"/>
        <v>0</v>
      </c>
      <c r="H14">
        <f t="shared" si="1"/>
        <v>0</v>
      </c>
    </row>
    <row r="15" spans="1:8" x14ac:dyDescent="0.15">
      <c r="A15" t="s">
        <v>265</v>
      </c>
      <c r="B15" t="s">
        <v>261</v>
      </c>
      <c r="C15">
        <v>0</v>
      </c>
      <c r="E15" s="2">
        <v>9890</v>
      </c>
      <c r="F15" s="2">
        <v>17470</v>
      </c>
      <c r="G15">
        <f t="shared" si="0"/>
        <v>0</v>
      </c>
      <c r="H15">
        <f t="shared" si="1"/>
        <v>0</v>
      </c>
    </row>
    <row r="16" spans="1:8" x14ac:dyDescent="0.15">
      <c r="A16" t="s">
        <v>266</v>
      </c>
      <c r="B16" t="s">
        <v>262</v>
      </c>
      <c r="C16">
        <v>0</v>
      </c>
      <c r="E16" s="2">
        <v>700</v>
      </c>
      <c r="F16" s="2">
        <v>1410</v>
      </c>
      <c r="G16">
        <f t="shared" si="0"/>
        <v>0</v>
      </c>
      <c r="H16">
        <f t="shared" si="1"/>
        <v>0</v>
      </c>
    </row>
    <row r="17" spans="1:8" x14ac:dyDescent="0.15">
      <c r="A17" t="s">
        <v>263</v>
      </c>
      <c r="B17" t="s">
        <v>264</v>
      </c>
      <c r="C17">
        <v>0</v>
      </c>
      <c r="E17" s="2">
        <v>24960</v>
      </c>
      <c r="F17" s="2">
        <v>44190</v>
      </c>
      <c r="G17">
        <f t="shared" si="0"/>
        <v>0</v>
      </c>
      <c r="H17">
        <f t="shared" si="1"/>
        <v>0</v>
      </c>
    </row>
    <row r="18" spans="1:8" x14ac:dyDescent="0.15">
      <c r="A18" t="s">
        <v>267</v>
      </c>
      <c r="B18" t="s">
        <v>268</v>
      </c>
      <c r="C18">
        <v>0</v>
      </c>
      <c r="E18" s="2">
        <v>13170</v>
      </c>
      <c r="F18" s="2">
        <v>26340</v>
      </c>
      <c r="G18">
        <f t="shared" si="0"/>
        <v>0</v>
      </c>
      <c r="H18">
        <f t="shared" si="1"/>
        <v>0</v>
      </c>
    </row>
    <row r="19" spans="1:8" x14ac:dyDescent="0.15">
      <c r="A19" t="s">
        <v>269</v>
      </c>
      <c r="B19" t="s">
        <v>270</v>
      </c>
      <c r="C19">
        <v>0</v>
      </c>
      <c r="E19" s="2">
        <v>690</v>
      </c>
      <c r="F19" s="2">
        <v>1380</v>
      </c>
      <c r="G19">
        <f t="shared" si="0"/>
        <v>0</v>
      </c>
      <c r="H19">
        <f t="shared" si="1"/>
        <v>0</v>
      </c>
    </row>
    <row r="20" spans="1:8" x14ac:dyDescent="0.15">
      <c r="A20" t="s">
        <v>115</v>
      </c>
      <c r="B20" t="s">
        <v>72</v>
      </c>
      <c r="C20">
        <f>試験情報記入表!BC5</f>
        <v>0</v>
      </c>
      <c r="E20" s="2">
        <v>7720</v>
      </c>
      <c r="F20" s="2">
        <v>15440</v>
      </c>
      <c r="G20">
        <f>C20*E20</f>
        <v>0</v>
      </c>
      <c r="H20">
        <f>C20*F20</f>
        <v>0</v>
      </c>
    </row>
    <row r="21" spans="1:8" x14ac:dyDescent="0.15">
      <c r="A21" t="s">
        <v>116</v>
      </c>
      <c r="B21" t="s">
        <v>73</v>
      </c>
      <c r="C21">
        <f>試験情報記入表!BD5</f>
        <v>0</v>
      </c>
      <c r="E21" s="2">
        <v>530</v>
      </c>
      <c r="F21" s="2">
        <v>1070</v>
      </c>
      <c r="G21">
        <f>C21*E21</f>
        <v>0</v>
      </c>
      <c r="H21">
        <f>C21*F21</f>
        <v>0</v>
      </c>
    </row>
    <row r="23" spans="1:8" x14ac:dyDescent="0.15">
      <c r="F23" t="s">
        <v>12</v>
      </c>
      <c r="G23">
        <f>SUM(G20:G21)</f>
        <v>0</v>
      </c>
      <c r="H23">
        <f>SUM(H20:H21)</f>
        <v>0</v>
      </c>
    </row>
  </sheetData>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6BA2-02BB-4D9F-8451-BA54D5B4F46F}">
  <sheetPr codeName="Sheet6"/>
  <dimension ref="A1:B19"/>
  <sheetViews>
    <sheetView workbookViewId="0"/>
  </sheetViews>
  <sheetFormatPr defaultRowHeight="13.5" x14ac:dyDescent="0.15"/>
  <cols>
    <col min="1" max="1" width="14.125" bestFit="1" customWidth="1"/>
    <col min="2" max="2" width="15.875" bestFit="1" customWidth="1"/>
  </cols>
  <sheetData>
    <row r="1" spans="1:2" x14ac:dyDescent="0.15">
      <c r="A1" s="9" t="s">
        <v>45</v>
      </c>
      <c r="B1">
        <f>お客様情報記入表!C9</f>
        <v>0</v>
      </c>
    </row>
    <row r="2" spans="1:2" x14ac:dyDescent="0.15">
      <c r="A2" s="9" t="s">
        <v>46</v>
      </c>
      <c r="B2">
        <f>お客様情報記入表!C10</f>
        <v>0</v>
      </c>
    </row>
    <row r="3" spans="1:2" x14ac:dyDescent="0.15">
      <c r="A3" s="9" t="s">
        <v>47</v>
      </c>
      <c r="B3">
        <f>お客様情報記入表!C11</f>
        <v>0</v>
      </c>
    </row>
    <row r="4" spans="1:2" x14ac:dyDescent="0.15">
      <c r="A4" s="9" t="s">
        <v>48</v>
      </c>
      <c r="B4">
        <f>お客様情報記入表!C12</f>
        <v>0</v>
      </c>
    </row>
    <row r="5" spans="1:2" x14ac:dyDescent="0.15">
      <c r="A5" s="9" t="s">
        <v>49</v>
      </c>
      <c r="B5" t="b">
        <f>IF(お客様情報記入表!C13="銀行振込","ginkou",IF(お客様情報記入表!C13="コンビニ払い","combini",IF(お客様情報記入表!C13="クレジットカード(要ご来所、VISA、MasterCard、UCのみ)","card")))</f>
        <v>0</v>
      </c>
    </row>
    <row r="6" spans="1:2" x14ac:dyDescent="0.15">
      <c r="A6" s="9" t="s">
        <v>50</v>
      </c>
      <c r="B6" t="b">
        <f>IF(お客様情報記入表!C14="品質証明","hinshitsushoumei",IF(お客様情報記入表!C14="品質管理","hinnsitukanri",IF(お客様情報記入表!C14="性能評価","seinouhyouka",IF(お客様情報記入表!C14="製品開発","seihinkaihatsu",IF(お客様情報記入表!C14="技術開発","gijutukaihatu",IF(お客様情報記入表!C14="事故関連","jikokanren",IF(お客様情報記入表!C14="その他","sonota")))))))</f>
        <v>0</v>
      </c>
    </row>
    <row r="7" spans="1:2" x14ac:dyDescent="0.15">
      <c r="A7" s="9" t="s">
        <v>51</v>
      </c>
      <c r="B7" s="10" t="s">
        <v>61</v>
      </c>
    </row>
    <row r="8" spans="1:2" x14ac:dyDescent="0.15">
      <c r="A8" s="9" t="s">
        <v>52</v>
      </c>
      <c r="B8" s="10" t="s">
        <v>62</v>
      </c>
    </row>
    <row r="9" spans="1:2" x14ac:dyDescent="0.15">
      <c r="A9" s="9" t="s">
        <v>53</v>
      </c>
      <c r="B9" s="10" t="s">
        <v>63</v>
      </c>
    </row>
    <row r="10" spans="1:2" x14ac:dyDescent="0.15">
      <c r="A10" s="9" t="s">
        <v>54</v>
      </c>
      <c r="B10" t="str">
        <f>IF(お客様情報記入表!K20="はい","yes","no")</f>
        <v>no</v>
      </c>
    </row>
    <row r="11" spans="1:2" x14ac:dyDescent="0.15">
      <c r="A11" s="9" t="s">
        <v>55</v>
      </c>
      <c r="B11" t="str">
        <f>IF(お客様情報記入表!K21="はい","yes","no")</f>
        <v>no</v>
      </c>
    </row>
    <row r="12" spans="1:2" x14ac:dyDescent="0.15">
      <c r="A12" s="9" t="s">
        <v>56</v>
      </c>
      <c r="B12" t="str">
        <f>IF(お客様情報記入表!K22="はい","yes","no")</f>
        <v>no</v>
      </c>
    </row>
    <row r="13" spans="1:2" x14ac:dyDescent="0.15">
      <c r="A13" s="9" t="s">
        <v>57</v>
      </c>
      <c r="B13" t="str">
        <f>IF(お客様情報記入表!K23="はい","yes","no")</f>
        <v>no</v>
      </c>
    </row>
    <row r="14" spans="1:2" x14ac:dyDescent="0.15">
      <c r="A14" s="9" t="s">
        <v>58</v>
      </c>
      <c r="B14" t="str">
        <f>IF(お客様情報記入表!K24="はい","yes","no")</f>
        <v>no</v>
      </c>
    </row>
    <row r="15" spans="1:2" x14ac:dyDescent="0.15">
      <c r="A15" s="9" t="s">
        <v>59</v>
      </c>
      <c r="B15" t="str">
        <f>IF(お客様情報記入表!K25="はい","yes","no")</f>
        <v>no</v>
      </c>
    </row>
    <row r="16" spans="1:2" x14ac:dyDescent="0.15">
      <c r="A16" s="38" t="s">
        <v>273</v>
      </c>
      <c r="B16" t="s">
        <v>274</v>
      </c>
    </row>
    <row r="17" spans="1:2" x14ac:dyDescent="0.15">
      <c r="A17" s="9" t="s">
        <v>60</v>
      </c>
      <c r="B17">
        <v>1</v>
      </c>
    </row>
    <row r="19" spans="1:2" x14ac:dyDescent="0.15">
      <c r="A19" t="s">
        <v>65</v>
      </c>
      <c r="B19" t="str">
        <f>_xlfn.TEXTJOIN(",",TRUE,_xlfn.UNIQUE(試験情報記入表!B11:B54))</f>
        <v/>
      </c>
    </row>
  </sheetData>
  <sheetProtection algorithmName="SHA-512" hashValue="JXD2rLZDq7c7Dw9x+bpT+QIZ1886hceGD55/GelR0Gp9CcoYxNg5QVvJ+rmR4nQboQMlES7wjqnMif0ScK9bDg==" saltValue="QgHbiaIrDEk2IStwd39lfg==" spinCount="100000" sheet="1" objects="1" scenarios="1"/>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99A69-F8D0-44C6-B9AF-CDF0C452EE35}">
  <sheetPr codeName="Sheet4">
    <tabColor rgb="FFFF0000"/>
  </sheetPr>
  <dimension ref="A2:K37"/>
  <sheetViews>
    <sheetView zoomScale="115" zoomScaleNormal="115" workbookViewId="0">
      <selection sqref="A1:G1"/>
    </sheetView>
  </sheetViews>
  <sheetFormatPr defaultRowHeight="13.5" x14ac:dyDescent="0.15"/>
  <cols>
    <col min="1" max="1" width="3.25" style="3" customWidth="1"/>
    <col min="2" max="2" width="19.25" customWidth="1"/>
    <col min="10" max="10" width="16.5" customWidth="1"/>
    <col min="11" max="11" width="15.5" customWidth="1"/>
  </cols>
  <sheetData>
    <row r="2" spans="1:10" x14ac:dyDescent="0.15">
      <c r="B2" s="4" t="s">
        <v>28</v>
      </c>
    </row>
    <row r="3" spans="1:10" ht="45" customHeight="1" x14ac:dyDescent="0.15">
      <c r="B3" s="147" t="s">
        <v>387</v>
      </c>
      <c r="C3" s="148"/>
      <c r="D3" s="148"/>
      <c r="E3" s="148"/>
      <c r="F3" s="148"/>
      <c r="G3" s="148"/>
      <c r="H3" s="148"/>
      <c r="I3" s="148"/>
      <c r="J3" s="148"/>
    </row>
    <row r="4" spans="1:10" ht="45" customHeight="1" x14ac:dyDescent="0.15">
      <c r="B4" s="147" t="s">
        <v>385</v>
      </c>
      <c r="C4" s="148"/>
      <c r="D4" s="148"/>
      <c r="E4" s="148"/>
      <c r="F4" s="148"/>
      <c r="G4" s="148"/>
      <c r="H4" s="148"/>
      <c r="I4" s="148"/>
      <c r="J4" s="148"/>
    </row>
    <row r="5" spans="1:10" ht="63.75" customHeight="1" x14ac:dyDescent="0.15">
      <c r="B5" s="147" t="s">
        <v>384</v>
      </c>
      <c r="C5" s="148"/>
      <c r="D5" s="148"/>
      <c r="E5" s="148"/>
      <c r="F5" s="148"/>
      <c r="G5" s="148"/>
      <c r="H5" s="148"/>
      <c r="I5" s="148"/>
      <c r="J5" s="148"/>
    </row>
    <row r="6" spans="1:10" ht="38.25" customHeight="1" x14ac:dyDescent="0.15">
      <c r="B6" s="150" t="s">
        <v>386</v>
      </c>
      <c r="C6" s="151"/>
      <c r="D6" s="151"/>
      <c r="E6" s="151"/>
      <c r="F6" s="151"/>
      <c r="G6" s="151"/>
      <c r="H6" s="151"/>
      <c r="I6" s="151"/>
      <c r="J6" s="152"/>
    </row>
    <row r="7" spans="1:10" ht="26.25" customHeight="1" thickBot="1" x14ac:dyDescent="0.2"/>
    <row r="8" spans="1:10" ht="26.25" customHeight="1" x14ac:dyDescent="0.15">
      <c r="A8" s="138" t="s">
        <v>24</v>
      </c>
      <c r="B8" s="139"/>
      <c r="C8" s="139"/>
      <c r="D8" s="139"/>
      <c r="E8" s="139"/>
      <c r="F8" s="139"/>
      <c r="G8" s="139"/>
      <c r="H8" s="139"/>
      <c r="I8" s="139"/>
      <c r="J8" s="149"/>
    </row>
    <row r="9" spans="1:10" ht="26.25" customHeight="1" x14ac:dyDescent="0.15">
      <c r="A9" s="7">
        <v>1</v>
      </c>
      <c r="B9" s="11" t="s">
        <v>14</v>
      </c>
      <c r="C9" s="129"/>
      <c r="D9" s="130"/>
      <c r="E9" s="130"/>
      <c r="F9" s="130"/>
      <c r="G9" s="130"/>
      <c r="H9" s="130"/>
      <c r="I9" s="130"/>
      <c r="J9" s="131"/>
    </row>
    <row r="10" spans="1:10" ht="26.25" customHeight="1" x14ac:dyDescent="0.15">
      <c r="A10" s="7">
        <v>2</v>
      </c>
      <c r="B10" s="11" t="s">
        <v>17</v>
      </c>
      <c r="C10" s="129"/>
      <c r="D10" s="130"/>
      <c r="E10" s="130"/>
      <c r="F10" s="130"/>
      <c r="G10" s="130"/>
      <c r="H10" s="130"/>
      <c r="I10" s="130"/>
      <c r="J10" s="131"/>
    </row>
    <row r="11" spans="1:10" ht="26.25" customHeight="1" x14ac:dyDescent="0.15">
      <c r="A11" s="7">
        <v>3</v>
      </c>
      <c r="B11" s="11" t="s">
        <v>16</v>
      </c>
      <c r="C11" s="146"/>
      <c r="D11" s="130"/>
      <c r="E11" s="130"/>
      <c r="F11" s="130"/>
      <c r="G11" s="130"/>
      <c r="H11" s="130"/>
      <c r="I11" s="130"/>
      <c r="J11" s="131"/>
    </row>
    <row r="12" spans="1:10" ht="26.25" customHeight="1" x14ac:dyDescent="0.15">
      <c r="A12" s="7">
        <v>4</v>
      </c>
      <c r="B12" s="11" t="s">
        <v>18</v>
      </c>
      <c r="C12" s="132"/>
      <c r="D12" s="133"/>
      <c r="E12" s="133"/>
      <c r="F12" s="133"/>
      <c r="G12" s="133"/>
      <c r="H12" s="133"/>
      <c r="I12" s="133"/>
      <c r="J12" s="134"/>
    </row>
    <row r="13" spans="1:10" ht="26.25" customHeight="1" x14ac:dyDescent="0.15">
      <c r="A13" s="7">
        <v>5</v>
      </c>
      <c r="B13" s="11" t="s">
        <v>19</v>
      </c>
      <c r="C13" s="129" t="s">
        <v>40</v>
      </c>
      <c r="D13" s="130"/>
      <c r="E13" s="130"/>
      <c r="F13" s="130"/>
      <c r="G13" s="130"/>
      <c r="H13" s="130"/>
      <c r="I13" s="130"/>
      <c r="J13" s="131"/>
    </row>
    <row r="14" spans="1:10" ht="26.25" customHeight="1" x14ac:dyDescent="0.15">
      <c r="A14" s="7">
        <v>6</v>
      </c>
      <c r="B14" s="11" t="s">
        <v>20</v>
      </c>
      <c r="C14" s="129" t="s">
        <v>40</v>
      </c>
      <c r="D14" s="130"/>
      <c r="E14" s="130"/>
      <c r="F14" s="130"/>
      <c r="G14" s="130"/>
      <c r="H14" s="130"/>
      <c r="I14" s="130"/>
      <c r="J14" s="131"/>
    </row>
    <row r="15" spans="1:10" ht="30.75" customHeight="1" x14ac:dyDescent="0.15">
      <c r="A15" s="7">
        <v>7</v>
      </c>
      <c r="B15" s="12" t="s">
        <v>29</v>
      </c>
      <c r="C15" s="143" t="s">
        <v>43</v>
      </c>
      <c r="D15" s="144"/>
      <c r="E15" s="144"/>
      <c r="F15" s="144"/>
      <c r="G15" s="144"/>
      <c r="H15" s="144"/>
      <c r="I15" s="144"/>
      <c r="J15" s="145"/>
    </row>
    <row r="16" spans="1:10" ht="53.25" customHeight="1" x14ac:dyDescent="0.15">
      <c r="A16" s="7">
        <v>8</v>
      </c>
      <c r="B16" s="12" t="s">
        <v>30</v>
      </c>
      <c r="C16" s="143" t="s">
        <v>44</v>
      </c>
      <c r="D16" s="144"/>
      <c r="E16" s="144"/>
      <c r="F16" s="144"/>
      <c r="G16" s="144"/>
      <c r="H16" s="144"/>
      <c r="I16" s="144"/>
      <c r="J16" s="145"/>
    </row>
    <row r="17" spans="1:11" ht="58.9" customHeight="1" thickBot="1" x14ac:dyDescent="0.2">
      <c r="A17" s="7">
        <v>9</v>
      </c>
      <c r="B17" s="13" t="s">
        <v>376</v>
      </c>
      <c r="C17" s="140" t="s">
        <v>377</v>
      </c>
      <c r="D17" s="141"/>
      <c r="E17" s="141"/>
      <c r="F17" s="141"/>
      <c r="G17" s="141"/>
      <c r="H17" s="141"/>
      <c r="I17" s="141"/>
      <c r="J17" s="142"/>
    </row>
    <row r="18" spans="1:11" ht="8.25" customHeight="1" thickBot="1" x14ac:dyDescent="0.2">
      <c r="A18" s="6"/>
      <c r="B18" s="1"/>
      <c r="C18" s="5"/>
      <c r="D18" s="5"/>
      <c r="E18" s="5"/>
      <c r="F18" s="5"/>
      <c r="G18" s="5"/>
      <c r="H18" s="5"/>
      <c r="I18" s="5"/>
      <c r="J18" s="5"/>
    </row>
    <row r="19" spans="1:11" ht="26.25" customHeight="1" x14ac:dyDescent="0.15">
      <c r="A19" s="138" t="s">
        <v>66</v>
      </c>
      <c r="B19" s="139"/>
      <c r="C19" s="139"/>
      <c r="D19" s="139"/>
      <c r="E19" s="139"/>
      <c r="F19" s="139"/>
      <c r="G19" s="139"/>
      <c r="H19" s="139"/>
      <c r="I19" s="139"/>
      <c r="J19" s="139"/>
      <c r="K19" s="14" t="s">
        <v>25</v>
      </c>
    </row>
    <row r="20" spans="1:11" ht="38.25" customHeight="1" x14ac:dyDescent="0.15">
      <c r="A20" s="7">
        <v>1</v>
      </c>
      <c r="B20" s="135" t="s">
        <v>67</v>
      </c>
      <c r="C20" s="137"/>
      <c r="D20" s="137"/>
      <c r="E20" s="137"/>
      <c r="F20" s="137"/>
      <c r="G20" s="137"/>
      <c r="H20" s="137"/>
      <c r="I20" s="137"/>
      <c r="J20" s="137"/>
      <c r="K20" s="16" t="s">
        <v>40</v>
      </c>
    </row>
    <row r="21" spans="1:11" ht="26.25" customHeight="1" x14ac:dyDescent="0.15">
      <c r="A21" s="7">
        <v>2</v>
      </c>
      <c r="B21" s="137" t="s">
        <v>21</v>
      </c>
      <c r="C21" s="137"/>
      <c r="D21" s="137"/>
      <c r="E21" s="137"/>
      <c r="F21" s="137"/>
      <c r="G21" s="137"/>
      <c r="H21" s="137"/>
      <c r="I21" s="137"/>
      <c r="J21" s="137"/>
      <c r="K21" s="16" t="s">
        <v>40</v>
      </c>
    </row>
    <row r="22" spans="1:11" ht="39" customHeight="1" x14ac:dyDescent="0.15">
      <c r="A22" s="7">
        <v>3</v>
      </c>
      <c r="B22" s="135" t="s">
        <v>353</v>
      </c>
      <c r="C22" s="135"/>
      <c r="D22" s="135"/>
      <c r="E22" s="135"/>
      <c r="F22" s="135"/>
      <c r="G22" s="135"/>
      <c r="H22" s="135"/>
      <c r="I22" s="135"/>
      <c r="J22" s="135"/>
      <c r="K22" s="16" t="s">
        <v>40</v>
      </c>
    </row>
    <row r="23" spans="1:11" ht="40.5" customHeight="1" x14ac:dyDescent="0.15">
      <c r="A23" s="7">
        <v>4</v>
      </c>
      <c r="B23" s="136" t="s">
        <v>22</v>
      </c>
      <c r="C23" s="136"/>
      <c r="D23" s="136"/>
      <c r="E23" s="136"/>
      <c r="F23" s="136"/>
      <c r="G23" s="136"/>
      <c r="H23" s="136"/>
      <c r="I23" s="136"/>
      <c r="J23" s="136"/>
      <c r="K23" s="69" t="s">
        <v>40</v>
      </c>
    </row>
    <row r="24" spans="1:11" ht="91.5" customHeight="1" x14ac:dyDescent="0.15">
      <c r="A24" s="70">
        <v>5</v>
      </c>
      <c r="B24" s="135" t="s">
        <v>375</v>
      </c>
      <c r="C24" s="135"/>
      <c r="D24" s="135"/>
      <c r="E24" s="135"/>
      <c r="F24" s="135"/>
      <c r="G24" s="135"/>
      <c r="H24" s="135"/>
      <c r="I24" s="135"/>
      <c r="J24" s="135"/>
      <c r="K24" s="16" t="s">
        <v>40</v>
      </c>
    </row>
    <row r="25" spans="1:11" ht="54.75" customHeight="1" thickBot="1" x14ac:dyDescent="0.2">
      <c r="A25" s="71">
        <v>6</v>
      </c>
      <c r="B25" s="128" t="s">
        <v>23</v>
      </c>
      <c r="C25" s="128"/>
      <c r="D25" s="128"/>
      <c r="E25" s="128"/>
      <c r="F25" s="128"/>
      <c r="G25" s="128"/>
      <c r="H25" s="128"/>
      <c r="I25" s="128"/>
      <c r="J25" s="128"/>
      <c r="K25" s="23" t="s">
        <v>40</v>
      </c>
    </row>
    <row r="26" spans="1:11" ht="22.9" customHeight="1" x14ac:dyDescent="0.15">
      <c r="A26" s="6"/>
      <c r="B26" s="28"/>
      <c r="C26" s="28"/>
      <c r="D26" s="28"/>
      <c r="E26" s="28"/>
      <c r="F26" s="28"/>
      <c r="G26" s="28"/>
      <c r="H26" s="28"/>
      <c r="I26" s="28"/>
      <c r="J26" s="28"/>
      <c r="K26" s="82"/>
    </row>
    <row r="27" spans="1:11" ht="26.25" customHeight="1" x14ac:dyDescent="0.15"/>
    <row r="28" spans="1:11" ht="26.25" customHeight="1" x14ac:dyDescent="0.15"/>
    <row r="29" spans="1:11" ht="26.25" customHeight="1" x14ac:dyDescent="0.15"/>
    <row r="30" spans="1:11" ht="26.25" customHeight="1" x14ac:dyDescent="0.15"/>
    <row r="31" spans="1:11" x14ac:dyDescent="0.15">
      <c r="B31" s="15" t="s">
        <v>40</v>
      </c>
      <c r="C31" s="8" t="s">
        <v>40</v>
      </c>
      <c r="D31" s="15"/>
      <c r="E31" s="8" t="s">
        <v>40</v>
      </c>
      <c r="F31" s="15"/>
      <c r="G31" s="15"/>
    </row>
    <row r="32" spans="1:11" x14ac:dyDescent="0.15">
      <c r="B32" s="8" t="s">
        <v>39</v>
      </c>
      <c r="C32" s="8" t="s">
        <v>42</v>
      </c>
      <c r="D32" s="15"/>
      <c r="E32" s="15" t="s">
        <v>26</v>
      </c>
      <c r="F32" s="15"/>
      <c r="G32" s="15"/>
    </row>
    <row r="33" spans="2:7" x14ac:dyDescent="0.15">
      <c r="B33" s="15" t="s">
        <v>34</v>
      </c>
      <c r="C33" s="15" t="s">
        <v>41</v>
      </c>
      <c r="D33" s="15"/>
      <c r="E33" s="15" t="s">
        <v>27</v>
      </c>
      <c r="F33" s="15"/>
      <c r="G33" s="15"/>
    </row>
    <row r="34" spans="2:7" x14ac:dyDescent="0.15">
      <c r="B34" s="15" t="s">
        <v>35</v>
      </c>
      <c r="C34" s="15" t="s">
        <v>64</v>
      </c>
      <c r="D34" s="15"/>
      <c r="E34" s="15"/>
      <c r="F34" s="15"/>
      <c r="G34" s="15"/>
    </row>
    <row r="35" spans="2:7" x14ac:dyDescent="0.15">
      <c r="B35" s="15" t="s">
        <v>36</v>
      </c>
      <c r="C35" s="15"/>
      <c r="D35" s="15"/>
      <c r="E35" s="15"/>
      <c r="F35" s="15"/>
      <c r="G35" s="15"/>
    </row>
    <row r="36" spans="2:7" x14ac:dyDescent="0.15">
      <c r="B36" s="15" t="s">
        <v>37</v>
      </c>
      <c r="C36" s="15"/>
      <c r="D36" s="15"/>
      <c r="E36" s="15"/>
      <c r="F36" s="15"/>
      <c r="G36" s="15"/>
    </row>
    <row r="37" spans="2:7" x14ac:dyDescent="0.15">
      <c r="B37" s="15" t="s">
        <v>38</v>
      </c>
      <c r="C37" s="15"/>
      <c r="D37" s="15"/>
      <c r="E37" s="15"/>
      <c r="F37" s="15"/>
      <c r="G37" s="15"/>
    </row>
  </sheetData>
  <sheetProtection algorithmName="SHA-512" hashValue="qbLFhLsPXOIJc7Veswdt+o0iGzJDyBg7qTWKboykkpV3ApgCJ6N4yFtdUV6UvowjpXqcYXHhOHlMZTiR051fJA==" saltValue="ioTq6PaGJQ3TNE0P2zARJw==" spinCount="100000" sheet="1" objects="1" scenarios="1"/>
  <mergeCells count="21">
    <mergeCell ref="C11:J11"/>
    <mergeCell ref="C10:J10"/>
    <mergeCell ref="C9:J9"/>
    <mergeCell ref="B3:J3"/>
    <mergeCell ref="B4:J4"/>
    <mergeCell ref="B5:J5"/>
    <mergeCell ref="A8:J8"/>
    <mergeCell ref="B6:J6"/>
    <mergeCell ref="B25:J25"/>
    <mergeCell ref="C13:J13"/>
    <mergeCell ref="C12:J12"/>
    <mergeCell ref="B24:J24"/>
    <mergeCell ref="B23:J23"/>
    <mergeCell ref="B22:J22"/>
    <mergeCell ref="B21:J21"/>
    <mergeCell ref="B20:J20"/>
    <mergeCell ref="A19:J19"/>
    <mergeCell ref="C17:J17"/>
    <mergeCell ref="C16:J16"/>
    <mergeCell ref="C15:J15"/>
    <mergeCell ref="C14:J14"/>
  </mergeCells>
  <phoneticPr fontId="1"/>
  <conditionalFormatting sqref="C9:J12">
    <cfRule type="expression" dxfId="32" priority="4">
      <formula>C9=""</formula>
    </cfRule>
  </conditionalFormatting>
  <conditionalFormatting sqref="C13:J13">
    <cfRule type="expression" dxfId="31" priority="7">
      <formula>$C$13="選択してください"</formula>
    </cfRule>
  </conditionalFormatting>
  <conditionalFormatting sqref="C14:J14">
    <cfRule type="expression" dxfId="30" priority="6">
      <formula>$C$14="選択してください"</formula>
    </cfRule>
  </conditionalFormatting>
  <conditionalFormatting sqref="K20:K26">
    <cfRule type="expression" dxfId="29" priority="3">
      <formula>K20="選択してください"</formula>
    </cfRule>
  </conditionalFormatting>
  <dataValidations count="3">
    <dataValidation type="list" allowBlank="1" showInputMessage="1" showErrorMessage="1" sqref="C13:J13" xr:uid="{E66C50A8-2647-4B7E-B56C-3BFF99D16B39}">
      <formula1>$C$31:$C$34</formula1>
    </dataValidation>
    <dataValidation type="list" allowBlank="1" showInputMessage="1" showErrorMessage="1" sqref="C14:J14" xr:uid="{64016594-904B-4FFE-9D93-B22B36C0B732}">
      <formula1>$B$31:$B$37</formula1>
    </dataValidation>
    <dataValidation type="list" allowBlank="1" showInputMessage="1" showErrorMessage="1" sqref="K20:K26" xr:uid="{42035C1A-DFE1-4C6E-A95E-B376E3EC1410}">
      <formula1>$E$31:$E$33</formula1>
    </dataValidation>
  </dataValidations>
  <hyperlinks>
    <hyperlink ref="B3:J3" r:id="rId1" display="https://www.iri-tokyo.jp/research/field/shomei-shiken-uketsuke-hansha-touka/" xr:uid="{51434B25-6704-48D3-8145-7E2B90CBFF28}"/>
    <hyperlink ref="B4:J4" r:id="rId2" display="https://www.iri-tokyo.jp/service/terms/" xr:uid="{6BBC6DB4-27BA-4E68-B1B3-76B2F890747A}"/>
    <hyperlink ref="B6:J6" r:id="rId3" display="https://www.iri-tokyo.jp/service/rates-guide/" xr:uid="{F01AD2E8-F8A2-4E55-80F7-22FB6367DB38}"/>
    <hyperlink ref="B5:J5" r:id="rId4" display="https://www.iri-tokyo.jp/research/field/shomei-shiken-uketsuke-hansha-touka/" xr:uid="{82C36792-1ED9-4BEA-92F5-5A375D075330}"/>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DD465-ADBA-4BC1-A237-F6C34D4B9B5D}">
  <sheetPr codeName="Sheet2">
    <tabColor rgb="FFFF0000"/>
  </sheetPr>
  <dimension ref="A1:BJ70"/>
  <sheetViews>
    <sheetView zoomScale="55" zoomScaleNormal="55" workbookViewId="0">
      <pane xSplit="4" ySplit="9" topLeftCell="E10" activePane="bottomRight" state="frozen"/>
      <selection sqref="A1:G1"/>
      <selection pane="topRight" sqref="A1:G1"/>
      <selection pane="bottomLeft" sqref="A1:G1"/>
      <selection pane="bottomRight" sqref="A1:G1"/>
    </sheetView>
  </sheetViews>
  <sheetFormatPr defaultColWidth="9" defaultRowHeight="13.5" x14ac:dyDescent="0.15"/>
  <cols>
    <col min="1" max="1" width="9" style="1"/>
    <col min="2" max="2" width="29.625" style="1" customWidth="1"/>
    <col min="3" max="3" width="13.125" style="63" customWidth="1"/>
    <col min="4" max="4" width="3" style="1" customWidth="1"/>
    <col min="5" max="5" width="13.125" style="1" bestFit="1" customWidth="1"/>
    <col min="6" max="6" width="11" style="1" bestFit="1" customWidth="1"/>
    <col min="7" max="7" width="14.625" style="62" bestFit="1" customWidth="1"/>
    <col min="8" max="9" width="13.75" style="1" bestFit="1" customWidth="1"/>
    <col min="10" max="10" width="14.375" style="1" bestFit="1" customWidth="1"/>
    <col min="11" max="11" width="42.5" style="1" bestFit="1" customWidth="1"/>
    <col min="12" max="12" width="42.5" style="1" customWidth="1"/>
    <col min="13" max="13" width="7.875" style="1" bestFit="1" customWidth="1"/>
    <col min="14" max="14" width="7.125" style="1" bestFit="1" customWidth="1"/>
    <col min="15" max="15" width="9" style="1" bestFit="1" customWidth="1"/>
    <col min="16" max="17" width="7.125" style="1" bestFit="1" customWidth="1"/>
    <col min="18" max="18" width="9" style="1" bestFit="1" customWidth="1"/>
    <col min="19" max="19" width="12.5" style="1" bestFit="1" customWidth="1"/>
    <col min="20" max="20" width="7.125" style="1" bestFit="1" customWidth="1"/>
    <col min="21" max="21" width="9" style="1" bestFit="1" customWidth="1"/>
    <col min="22" max="23" width="7.125" style="1" bestFit="1" customWidth="1"/>
    <col min="24" max="24" width="9" style="1" bestFit="1" customWidth="1"/>
    <col min="25" max="26" width="7.125" style="1" customWidth="1"/>
    <col min="27" max="27" width="9" style="1" customWidth="1"/>
    <col min="28" max="30" width="7.125" style="1" customWidth="1"/>
    <col min="31" max="31" width="9" style="1" customWidth="1"/>
    <col min="32" max="32" width="7.125" style="1" customWidth="1"/>
    <col min="33" max="33" width="18" style="63" customWidth="1"/>
    <col min="34" max="34" width="9.25" style="88" hidden="1" customWidth="1"/>
    <col min="35" max="36" width="9" style="88" hidden="1" customWidth="1"/>
    <col min="37" max="37" width="17.5" style="88" hidden="1" customWidth="1"/>
    <col min="38" max="41" width="5.25" style="88" hidden="1" customWidth="1"/>
    <col min="42" max="42" width="5.875" style="88" hidden="1" customWidth="1"/>
    <col min="43" max="49" width="5.25" style="88" hidden="1" customWidth="1"/>
    <col min="50" max="50" width="9" style="88" hidden="1" customWidth="1"/>
    <col min="51" max="54" width="7.125" style="88" hidden="1" customWidth="1"/>
    <col min="55" max="55" width="9.875" style="88" hidden="1" customWidth="1"/>
    <col min="56" max="56" width="17.375" style="88" hidden="1" customWidth="1"/>
    <col min="57" max="62" width="9" style="63"/>
    <col min="63" max="16384" width="9" style="1"/>
  </cols>
  <sheetData>
    <row r="1" spans="1:56" ht="35.25" customHeight="1" x14ac:dyDescent="0.15">
      <c r="B1" s="166" t="s">
        <v>97</v>
      </c>
      <c r="C1" s="166"/>
      <c r="D1" s="166"/>
      <c r="E1" s="166"/>
      <c r="F1" s="166"/>
      <c r="G1" s="166"/>
      <c r="H1" s="166"/>
      <c r="I1" s="18"/>
      <c r="J1" s="18"/>
      <c r="K1" s="18"/>
      <c r="L1" s="18"/>
      <c r="M1" s="18"/>
      <c r="N1" s="18"/>
      <c r="O1" s="18"/>
      <c r="P1" s="18"/>
      <c r="Q1" s="18"/>
      <c r="R1" s="18"/>
      <c r="S1" s="18"/>
      <c r="T1" s="18"/>
      <c r="U1" s="18"/>
      <c r="V1" s="18"/>
      <c r="W1" s="18"/>
      <c r="X1" s="18"/>
      <c r="Y1" s="18"/>
      <c r="Z1" s="18"/>
      <c r="AA1" s="18"/>
      <c r="AB1" s="18"/>
      <c r="AC1" s="18"/>
      <c r="AD1" s="18"/>
      <c r="AE1" s="18"/>
      <c r="AF1" s="18"/>
    </row>
    <row r="2" spans="1:56" ht="35.25" customHeight="1" x14ac:dyDescent="0.15">
      <c r="B2" s="166" t="s">
        <v>70</v>
      </c>
      <c r="C2" s="166"/>
      <c r="D2" s="166"/>
      <c r="E2" s="166"/>
      <c r="F2" s="166"/>
      <c r="G2" s="166"/>
      <c r="H2" s="166"/>
      <c r="I2" s="18"/>
      <c r="J2" s="18"/>
      <c r="K2" s="18"/>
      <c r="L2" s="18"/>
      <c r="M2" s="18"/>
      <c r="N2" s="18"/>
      <c r="O2" s="18"/>
      <c r="P2" s="18"/>
      <c r="Q2" s="18"/>
      <c r="R2" s="18"/>
      <c r="S2" s="18"/>
      <c r="T2" s="18"/>
      <c r="U2" s="18"/>
      <c r="V2" s="68"/>
      <c r="W2" s="18"/>
      <c r="X2" s="18"/>
      <c r="Y2" s="18"/>
      <c r="Z2" s="18"/>
      <c r="AA2" s="18"/>
      <c r="AB2" s="18"/>
      <c r="AC2" s="18"/>
      <c r="AD2" s="18"/>
      <c r="AE2" s="18"/>
      <c r="AF2" s="18"/>
    </row>
    <row r="3" spans="1:56" ht="35.25" customHeight="1" x14ac:dyDescent="0.15">
      <c r="B3" s="166" t="s">
        <v>69</v>
      </c>
      <c r="C3" s="166"/>
      <c r="D3" s="166"/>
      <c r="E3" s="166"/>
      <c r="F3" s="166"/>
      <c r="G3" s="166"/>
      <c r="H3" s="166"/>
      <c r="I3" s="18"/>
      <c r="J3" s="18"/>
      <c r="K3" s="18"/>
      <c r="L3" s="18"/>
      <c r="M3" s="18"/>
      <c r="N3" s="18"/>
      <c r="O3" s="18"/>
      <c r="P3" s="18"/>
      <c r="Q3" s="18"/>
      <c r="R3" s="18"/>
      <c r="S3" s="18"/>
      <c r="T3" s="18"/>
      <c r="U3" s="18"/>
      <c r="V3" s="18"/>
      <c r="W3" s="18"/>
      <c r="X3" s="18"/>
      <c r="Y3" s="18"/>
      <c r="Z3" s="18"/>
      <c r="AA3" s="18"/>
      <c r="AB3" s="18"/>
      <c r="AC3" s="18"/>
      <c r="AD3" s="18"/>
      <c r="AE3" s="18"/>
      <c r="AF3" s="18"/>
      <c r="BC3" s="153" t="s">
        <v>234</v>
      </c>
      <c r="BD3" s="153"/>
    </row>
    <row r="4" spans="1:56" ht="35.25" customHeight="1" x14ac:dyDescent="0.15">
      <c r="B4" s="167" t="s">
        <v>13</v>
      </c>
      <c r="C4" s="167"/>
      <c r="D4" s="167"/>
      <c r="E4" s="167"/>
      <c r="F4" s="167"/>
      <c r="G4" s="167"/>
      <c r="H4" s="167"/>
      <c r="I4" s="18"/>
      <c r="J4" s="18"/>
      <c r="K4" s="18"/>
      <c r="L4" s="18"/>
      <c r="M4" s="18"/>
      <c r="N4" s="18"/>
      <c r="O4" s="18"/>
      <c r="P4" s="18"/>
      <c r="Q4" s="18"/>
      <c r="R4" s="18"/>
      <c r="S4" s="18"/>
      <c r="T4" s="18"/>
      <c r="U4" s="18"/>
      <c r="V4" s="18"/>
      <c r="W4" s="18"/>
      <c r="X4" s="18"/>
      <c r="Y4" s="18"/>
      <c r="Z4" s="18"/>
      <c r="AA4" s="18"/>
      <c r="AB4" s="18"/>
      <c r="AC4" s="18"/>
      <c r="AD4" s="18"/>
      <c r="AE4" s="18"/>
      <c r="AF4" s="18"/>
      <c r="BA4" s="153" t="s">
        <v>95</v>
      </c>
      <c r="BB4" s="153"/>
      <c r="BC4" s="88" t="str">
        <f>BC9</f>
        <v>TM11C11</v>
      </c>
      <c r="BD4" s="88" t="str">
        <f>BD9</f>
        <v>TM11C12</v>
      </c>
    </row>
    <row r="5" spans="1:56" ht="35.25" customHeight="1" thickBot="1" x14ac:dyDescent="0.2">
      <c r="B5" s="168" t="str">
        <f>"中小企業料金　"&amp;料金積算!G23&amp;"円　　"&amp;"一般料金　"&amp;料金積算!H23&amp;"円"</f>
        <v>中小企業料金　0円　　一般料金　0円</v>
      </c>
      <c r="C5" s="168"/>
      <c r="D5" s="168"/>
      <c r="E5" s="168"/>
      <c r="F5" s="168"/>
      <c r="G5" s="168"/>
      <c r="H5" s="168"/>
      <c r="I5" s="19"/>
      <c r="J5" s="19"/>
      <c r="K5" s="19"/>
      <c r="L5" s="19"/>
      <c r="M5" s="19"/>
      <c r="N5" s="19"/>
      <c r="O5" s="19"/>
      <c r="P5" s="19"/>
      <c r="Q5" s="19"/>
      <c r="R5" s="19"/>
      <c r="S5" s="19"/>
      <c r="T5" s="19"/>
      <c r="U5" s="19"/>
      <c r="V5" s="19"/>
      <c r="W5" s="19"/>
      <c r="X5" s="19"/>
      <c r="Y5" s="19"/>
      <c r="Z5" s="19"/>
      <c r="AA5" s="19"/>
      <c r="AB5" s="19"/>
      <c r="AC5" s="19"/>
      <c r="AD5" s="19"/>
      <c r="AE5" s="19"/>
      <c r="AF5" s="19"/>
      <c r="BA5" s="153">
        <v>4</v>
      </c>
      <c r="BB5" s="153"/>
      <c r="BC5" s="88">
        <f>SUM(BC11:BC70)</f>
        <v>0</v>
      </c>
      <c r="BD5" s="88">
        <f>SUM(BD11:BD70)</f>
        <v>0</v>
      </c>
    </row>
    <row r="6" spans="1:56" ht="55.5" customHeight="1" x14ac:dyDescent="0.15">
      <c r="A6" s="163" t="s">
        <v>3</v>
      </c>
      <c r="B6" s="17" t="s">
        <v>4</v>
      </c>
      <c r="C6" s="159" t="s">
        <v>351</v>
      </c>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H6" s="153" t="s">
        <v>111</v>
      </c>
      <c r="AI6" s="153" t="s">
        <v>233</v>
      </c>
      <c r="AJ6" s="153" t="s">
        <v>112</v>
      </c>
      <c r="AK6" s="88" t="s">
        <v>109</v>
      </c>
      <c r="AL6" s="153" t="s">
        <v>218</v>
      </c>
      <c r="AM6" s="153"/>
      <c r="AN6" s="153"/>
      <c r="AO6" s="153"/>
      <c r="AP6" s="153"/>
      <c r="AQ6" s="153"/>
      <c r="AR6" s="153"/>
      <c r="AS6" s="153"/>
      <c r="AT6" s="153"/>
      <c r="AU6" s="153"/>
      <c r="AV6" s="153"/>
      <c r="AW6" s="153"/>
      <c r="AX6" s="153" t="s">
        <v>110</v>
      </c>
      <c r="AY6" s="153" t="s">
        <v>107</v>
      </c>
      <c r="AZ6" s="153"/>
      <c r="BA6" s="153"/>
      <c r="BB6" s="153"/>
      <c r="BC6" s="153" t="s">
        <v>93</v>
      </c>
      <c r="BD6" s="153"/>
    </row>
    <row r="7" spans="1:56" ht="31.5" customHeight="1" x14ac:dyDescent="0.15">
      <c r="A7" s="164"/>
      <c r="B7" s="161" t="s">
        <v>275</v>
      </c>
      <c r="C7" s="155" t="s">
        <v>75</v>
      </c>
      <c r="D7" s="169"/>
      <c r="E7" s="154" t="s">
        <v>81</v>
      </c>
      <c r="F7" s="155"/>
      <c r="G7" s="155"/>
      <c r="H7" s="155"/>
      <c r="I7" s="155"/>
      <c r="J7" s="155"/>
      <c r="K7" s="169"/>
      <c r="L7" s="86"/>
      <c r="M7" s="154" t="s">
        <v>346</v>
      </c>
      <c r="N7" s="155"/>
      <c r="O7" s="155"/>
      <c r="P7" s="155"/>
      <c r="Q7" s="155"/>
      <c r="R7" s="155"/>
      <c r="S7" s="155"/>
      <c r="T7" s="155"/>
      <c r="U7" s="155"/>
      <c r="V7" s="155"/>
      <c r="W7" s="155"/>
      <c r="X7" s="155"/>
      <c r="Y7" s="154" t="s">
        <v>347</v>
      </c>
      <c r="Z7" s="155"/>
      <c r="AA7" s="155"/>
      <c r="AB7" s="155"/>
      <c r="AC7" s="155"/>
      <c r="AD7" s="155"/>
      <c r="AE7" s="155"/>
      <c r="AF7" s="155"/>
      <c r="AH7" s="153"/>
      <c r="AI7" s="153"/>
      <c r="AJ7" s="153"/>
      <c r="AK7" s="153" t="s">
        <v>232</v>
      </c>
      <c r="AL7" s="153" t="s">
        <v>89</v>
      </c>
      <c r="AM7" s="153"/>
      <c r="AN7" s="153"/>
      <c r="AO7" s="153"/>
      <c r="AP7" s="153"/>
      <c r="AQ7" s="153"/>
      <c r="AR7" s="153" t="s">
        <v>90</v>
      </c>
      <c r="AS7" s="153"/>
      <c r="AT7" s="153"/>
      <c r="AU7" s="153"/>
      <c r="AV7" s="153"/>
      <c r="AW7" s="153"/>
      <c r="AX7" s="153"/>
      <c r="AY7" s="153" t="s">
        <v>104</v>
      </c>
      <c r="AZ7" s="153"/>
      <c r="BA7" s="153" t="s">
        <v>106</v>
      </c>
      <c r="BB7" s="153"/>
      <c r="BC7" s="153" t="s">
        <v>74</v>
      </c>
      <c r="BD7" s="153" t="s">
        <v>219</v>
      </c>
    </row>
    <row r="8" spans="1:56" ht="31.5" customHeight="1" x14ac:dyDescent="0.15">
      <c r="A8" s="164"/>
      <c r="B8" s="161"/>
      <c r="C8" s="155"/>
      <c r="D8" s="169"/>
      <c r="E8" s="154"/>
      <c r="F8" s="155"/>
      <c r="G8" s="155"/>
      <c r="H8" s="155"/>
      <c r="I8" s="155"/>
      <c r="J8" s="155"/>
      <c r="K8" s="169"/>
      <c r="L8" s="86" t="s">
        <v>378</v>
      </c>
      <c r="M8" s="156" t="s">
        <v>86</v>
      </c>
      <c r="N8" s="157"/>
      <c r="O8" s="157"/>
      <c r="P8" s="157"/>
      <c r="Q8" s="157"/>
      <c r="R8" s="158"/>
      <c r="S8" s="156" t="s">
        <v>88</v>
      </c>
      <c r="T8" s="157"/>
      <c r="U8" s="157"/>
      <c r="V8" s="157"/>
      <c r="W8" s="157"/>
      <c r="X8" s="158"/>
      <c r="Y8" s="156" t="s">
        <v>86</v>
      </c>
      <c r="Z8" s="157"/>
      <c r="AA8" s="157"/>
      <c r="AB8" s="158"/>
      <c r="AC8" s="156" t="s">
        <v>88</v>
      </c>
      <c r="AD8" s="157"/>
      <c r="AE8" s="157"/>
      <c r="AF8" s="157"/>
      <c r="AH8" s="153"/>
      <c r="AI8" s="153"/>
      <c r="AJ8" s="153"/>
      <c r="AK8" s="153"/>
      <c r="AL8" s="153" t="s">
        <v>85</v>
      </c>
      <c r="AM8" s="153"/>
      <c r="AN8" s="153"/>
      <c r="AO8" s="153" t="s">
        <v>84</v>
      </c>
      <c r="AP8" s="153"/>
      <c r="AQ8" s="153"/>
      <c r="AR8" s="153" t="s">
        <v>91</v>
      </c>
      <c r="AS8" s="153"/>
      <c r="AT8" s="153"/>
      <c r="AU8" s="153" t="s">
        <v>84</v>
      </c>
      <c r="AV8" s="153"/>
      <c r="AW8" s="153"/>
      <c r="AX8" s="153"/>
      <c r="AY8" s="153"/>
      <c r="AZ8" s="153"/>
      <c r="BA8" s="153"/>
      <c r="BB8" s="153"/>
      <c r="BC8" s="153"/>
      <c r="BD8" s="153"/>
    </row>
    <row r="9" spans="1:56" ht="51.75" customHeight="1" thickBot="1" x14ac:dyDescent="0.2">
      <c r="A9" s="165"/>
      <c r="B9" s="162"/>
      <c r="C9" s="170"/>
      <c r="D9" s="171"/>
      <c r="E9" s="20" t="s">
        <v>76</v>
      </c>
      <c r="F9" s="22" t="s">
        <v>79</v>
      </c>
      <c r="G9" s="21" t="s">
        <v>87</v>
      </c>
      <c r="H9" s="21" t="s">
        <v>77</v>
      </c>
      <c r="I9" s="21" t="s">
        <v>78</v>
      </c>
      <c r="J9" s="21" t="s">
        <v>80</v>
      </c>
      <c r="K9" s="21" t="s">
        <v>82</v>
      </c>
      <c r="L9" s="87" t="s">
        <v>381</v>
      </c>
      <c r="M9" s="20" t="s">
        <v>100</v>
      </c>
      <c r="N9" s="21" t="s">
        <v>99</v>
      </c>
      <c r="O9" s="21" t="s">
        <v>98</v>
      </c>
      <c r="P9" s="21" t="s">
        <v>101</v>
      </c>
      <c r="Q9" s="21" t="s">
        <v>102</v>
      </c>
      <c r="R9" s="21" t="s">
        <v>103</v>
      </c>
      <c r="S9" s="20" t="s">
        <v>100</v>
      </c>
      <c r="T9" s="21" t="s">
        <v>99</v>
      </c>
      <c r="U9" s="21" t="s">
        <v>98</v>
      </c>
      <c r="V9" s="21" t="s">
        <v>101</v>
      </c>
      <c r="W9" s="21" t="s">
        <v>102</v>
      </c>
      <c r="X9" s="21" t="s">
        <v>103</v>
      </c>
      <c r="Y9" s="20" t="s">
        <v>100</v>
      </c>
      <c r="Z9" s="21" t="s">
        <v>99</v>
      </c>
      <c r="AA9" s="21" t="s">
        <v>98</v>
      </c>
      <c r="AB9" s="21" t="s">
        <v>108</v>
      </c>
      <c r="AC9" s="20" t="s">
        <v>100</v>
      </c>
      <c r="AD9" s="21" t="s">
        <v>99</v>
      </c>
      <c r="AE9" s="21" t="s">
        <v>98</v>
      </c>
      <c r="AF9" s="21" t="s">
        <v>114</v>
      </c>
      <c r="AH9" s="153"/>
      <c r="AI9" s="153"/>
      <c r="AJ9" s="153"/>
      <c r="AK9" s="153"/>
      <c r="AL9" s="88" t="s">
        <v>220</v>
      </c>
      <c r="AM9" s="88" t="s">
        <v>221</v>
      </c>
      <c r="AN9" s="88" t="s">
        <v>222</v>
      </c>
      <c r="AO9" s="88" t="s">
        <v>220</v>
      </c>
      <c r="AP9" s="88" t="s">
        <v>221</v>
      </c>
      <c r="AQ9" s="88" t="s">
        <v>222</v>
      </c>
      <c r="AR9" s="88" t="s">
        <v>220</v>
      </c>
      <c r="AS9" s="88" t="s">
        <v>221</v>
      </c>
      <c r="AT9" s="88" t="s">
        <v>222</v>
      </c>
      <c r="AU9" s="88" t="s">
        <v>220</v>
      </c>
      <c r="AV9" s="88" t="s">
        <v>221</v>
      </c>
      <c r="AW9" s="88" t="s">
        <v>222</v>
      </c>
      <c r="AX9" s="153"/>
      <c r="AY9" s="88" t="s">
        <v>223</v>
      </c>
      <c r="AZ9" s="88" t="s">
        <v>108</v>
      </c>
      <c r="BA9" s="88" t="s">
        <v>223</v>
      </c>
      <c r="BB9" s="88" t="s">
        <v>108</v>
      </c>
      <c r="BC9" s="89" t="str">
        <f>料金積算!B20</f>
        <v>TM11C11</v>
      </c>
      <c r="BD9" s="89" t="str">
        <f>料金積算!B21</f>
        <v>TM11C12</v>
      </c>
    </row>
    <row r="10" spans="1:56" ht="57.75" customHeight="1" x14ac:dyDescent="0.15">
      <c r="A10" s="33" t="s">
        <v>5</v>
      </c>
      <c r="B10" s="34" t="s">
        <v>113</v>
      </c>
      <c r="C10" s="67" t="s">
        <v>345</v>
      </c>
      <c r="D10" s="35"/>
      <c r="E10" s="34" t="s">
        <v>271</v>
      </c>
      <c r="F10" s="34" t="s">
        <v>83</v>
      </c>
      <c r="G10" s="34">
        <v>45</v>
      </c>
      <c r="H10" s="34">
        <v>40</v>
      </c>
      <c r="I10" s="34">
        <v>40</v>
      </c>
      <c r="J10" s="60" t="str">
        <f t="shared" ref="J10:J15" si="0">IF($B10&lt;&gt;"",IF(AND(E10="200mm角未満",H10&gt;=40,I10&gt;=40,G10&lt;=45,F10="200g未満"),"○","×"),IF($B10="BTDF",IF(AND(E10="200mm角未満",H10&gt;=40,I10&gt;=40,G10&lt;=45,F10="200g未満"),"○","×"),""))</f>
        <v>○</v>
      </c>
      <c r="K10" s="34" t="str">
        <f>IF(C10="拡散反射率","試験品外寸：200mm角未満" &amp; CHAR(10) &amp; "測定可能範囲：長辺40mm以上, 短辺40mm以上" &amp; CHAR(10) &amp; "厚み45mm未満, 重量200g未満",IF(C10="拡散透過率", "試験品外寸：200mm角未満" &amp; CHAR(10) &amp; "測定可能範囲：長辺40mm以上, 短辺40mm以上" &amp; CHAR(10) &amp; "厚み45mm未満, 重量200g未満", ""))</f>
        <v>試験品外寸：200mm角未満
測定可能範囲：長辺40mm以上, 短辺40mm以上
厚み45mm未満, 重量200g未満</v>
      </c>
      <c r="L10" s="34" t="s">
        <v>379</v>
      </c>
      <c r="M10" s="34">
        <v>0</v>
      </c>
      <c r="N10" s="34">
        <v>75</v>
      </c>
      <c r="O10" s="34">
        <v>5</v>
      </c>
      <c r="P10" s="34">
        <v>0</v>
      </c>
      <c r="Q10" s="34">
        <v>330</v>
      </c>
      <c r="R10" s="34">
        <v>30</v>
      </c>
      <c r="S10" s="34">
        <v>0</v>
      </c>
      <c r="T10" s="34">
        <v>75</v>
      </c>
      <c r="U10" s="34">
        <v>1</v>
      </c>
      <c r="V10" s="34">
        <v>0</v>
      </c>
      <c r="W10" s="34">
        <v>330</v>
      </c>
      <c r="X10" s="34">
        <v>30</v>
      </c>
      <c r="Y10" s="34">
        <v>-60</v>
      </c>
      <c r="Z10" s="34">
        <v>60</v>
      </c>
      <c r="AA10" s="34">
        <v>5</v>
      </c>
      <c r="AB10" s="34">
        <v>0</v>
      </c>
      <c r="AC10" s="34">
        <v>120</v>
      </c>
      <c r="AD10" s="34">
        <v>240</v>
      </c>
      <c r="AE10" s="34">
        <v>1</v>
      </c>
      <c r="AF10" s="34">
        <f t="shared" ref="AF10:AF30" si="1">IF(AB10&lt;&gt;"", AB10, "")</f>
        <v>0</v>
      </c>
      <c r="AH10" s="90"/>
      <c r="AI10" s="90"/>
      <c r="AJ10" s="90"/>
      <c r="AK10" s="90"/>
      <c r="AL10" s="90"/>
      <c r="AM10" s="90"/>
      <c r="AN10" s="90"/>
      <c r="AO10" s="90"/>
      <c r="AP10" s="90"/>
      <c r="AQ10" s="90"/>
      <c r="AR10" s="90"/>
      <c r="AS10" s="90"/>
      <c r="AT10" s="90"/>
      <c r="AU10" s="90"/>
      <c r="AV10" s="90"/>
      <c r="AW10" s="90"/>
      <c r="AX10" s="90"/>
      <c r="AY10" s="90"/>
      <c r="AZ10" s="90"/>
      <c r="BA10" s="90"/>
      <c r="BB10" s="90"/>
      <c r="BC10" s="90"/>
      <c r="BD10" s="90"/>
    </row>
    <row r="11" spans="1:56" ht="57.75" customHeight="1" x14ac:dyDescent="0.15">
      <c r="A11" s="1">
        <v>1</v>
      </c>
      <c r="B11" s="29"/>
      <c r="C11" s="31"/>
      <c r="D11" s="30"/>
      <c r="E11" s="31"/>
      <c r="F11" s="29"/>
      <c r="G11" s="61"/>
      <c r="H11" s="29"/>
      <c r="I11" s="29"/>
      <c r="J11" s="32" t="str">
        <f t="shared" si="0"/>
        <v/>
      </c>
      <c r="K11" s="61" t="str">
        <f>IF(C11="拡散反射率","試験品外寸：200mm角未満" &amp; CHAR(10) &amp; "測定可能範囲：長辺40mm以上, 短辺40mm以上" &amp; CHAR(10) &amp; "厚み45mm未満, 重量200g未満",IF(C11="拡散透過率", "試験品外寸：200mm角未満" &amp; CHAR(10) &amp; "測定可能範囲：長辺40mm以上, 短辺40mm以上" &amp; CHAR(10) &amp; "厚み45mm未満, 重量200g未満", ""))</f>
        <v/>
      </c>
      <c r="L11" s="61"/>
      <c r="M11" s="49"/>
      <c r="N11" s="29"/>
      <c r="O11" s="49"/>
      <c r="P11" s="29"/>
      <c r="Q11" s="29"/>
      <c r="R11" s="49"/>
      <c r="S11" s="29"/>
      <c r="T11" s="29"/>
      <c r="U11" s="29"/>
      <c r="V11" s="29"/>
      <c r="W11" s="29"/>
      <c r="X11" s="29"/>
      <c r="Y11" s="31"/>
      <c r="Z11" s="31"/>
      <c r="AA11" s="31"/>
      <c r="AB11" s="31"/>
      <c r="AC11" s="31"/>
      <c r="AD11" s="31"/>
      <c r="AE11" s="31"/>
      <c r="AF11" s="32" t="str">
        <f t="shared" si="1"/>
        <v/>
      </c>
      <c r="AG11" s="91"/>
      <c r="AH11" s="88" t="str">
        <f>B11&amp;C11</f>
        <v/>
      </c>
      <c r="AI11" s="88" t="str">
        <f>IF(AH11&lt;&gt;"", COUNTIF(AH$10:AH11, AH11), "")</f>
        <v/>
      </c>
      <c r="AJ11" s="88" t="str">
        <f>IF(C11="拡散反射率",1,IF(C11="拡散透過率",2,""))</f>
        <v/>
      </c>
      <c r="AK11" s="88" t="str">
        <f>IF(AND(AJ11&gt;0, AJ11&lt;&gt;""), IF(B11&lt;&gt;"",1,0)*IF(J11="○", 1, 0)*IF(AI11=1, 1, 0), "")</f>
        <v/>
      </c>
      <c r="AL11" s="88" t="str">
        <f>IF($AJ11=1, M11, IF($AJ11=2, Y11, ""))</f>
        <v/>
      </c>
      <c r="AM11" s="88" t="str">
        <f>IF($AJ11=1, N11, IF($AJ11=2, Z11, ""))</f>
        <v/>
      </c>
      <c r="AN11" s="88" t="str">
        <f>IF($AJ11=1, O11, IF($AJ11=2, AA11, ""))</f>
        <v/>
      </c>
      <c r="AO11" s="88" t="str">
        <f>IF($AJ11=1, P11, IF($AJ11=2, 0, ""))</f>
        <v/>
      </c>
      <c r="AP11" s="88" t="str">
        <f>IF($AJ11=1, Q11, IF($AJ11=2, 0, ""))</f>
        <v/>
      </c>
      <c r="AQ11" s="88" t="str">
        <f>IF($AJ11=1, R11, IF($AJ11=2, 0, ""))</f>
        <v/>
      </c>
      <c r="AR11" s="88" t="str">
        <f>IF($AJ11=1, S11, IF($AJ11=2, AC11, ""))</f>
        <v/>
      </c>
      <c r="AS11" s="88" t="str">
        <f>IF($AJ11=1, T11, IF($AJ11=2, AD11, ""))</f>
        <v/>
      </c>
      <c r="AT11" s="88" t="str">
        <f>IF($AJ11=1, U11, IF($AJ11=2, AE11, ""))</f>
        <v/>
      </c>
      <c r="AU11" s="88" t="str">
        <f>IF($AJ11=1, V11, IF($AJ11=2, 0, ""))</f>
        <v/>
      </c>
      <c r="AV11" s="88" t="str">
        <f>IF($AJ11=1, W11, IF($AJ11=2, 0, ""))</f>
        <v/>
      </c>
      <c r="AW11" s="88" t="str">
        <f>IF($AJ11=1, X11, IF($AJ11=2, 0, ""))</f>
        <v/>
      </c>
      <c r="AX11" s="88" t="str">
        <f>IFERROR(AY11*AZ11*BA11*BB11, "")</f>
        <v/>
      </c>
      <c r="AY11" s="88" t="str">
        <f>IFERROR(ROUNDDOWN(($AM11-$AL11)/IF($AN11&lt;&gt;0, $AN11, 1)+1, 0), "")</f>
        <v/>
      </c>
      <c r="AZ11" s="88" t="str">
        <f>IFERROR(ROUNDDOWN(($AP11-$AO11)/IF($AQ11&lt;&gt;0, $AQ11, 1)+1, 0), "")</f>
        <v/>
      </c>
      <c r="BA11" s="88" t="str">
        <f>IFERROR(ROUNDDOWN(($AS11-$AR11)/IF($AT11&lt;&gt;0, $AT11, 1)+1, 0), "")</f>
        <v/>
      </c>
      <c r="BB11" s="88" t="str">
        <f>IFERROR(ROUNDDOWN(($AV11-$AU11)/IF($AW11&lt;&gt;0, $AW11, 1)+1, 0), "")</f>
        <v/>
      </c>
      <c r="BC11" s="88" t="str">
        <f>IFERROR(AK11*IF(C11&lt;&gt;"", 1, 0), "")</f>
        <v/>
      </c>
      <c r="BD11" s="88" t="str">
        <f>IFERROR(AK11*(ROUNDUP(SUMIF($AH$11:$AH$70, AH11, $AX$11:$AX$70)*$BA$5/3600, 0) - 1), "")</f>
        <v/>
      </c>
    </row>
    <row r="12" spans="1:56" ht="57.75" customHeight="1" x14ac:dyDescent="0.15">
      <c r="A12" s="1">
        <v>2</v>
      </c>
      <c r="B12" s="29"/>
      <c r="C12" s="31"/>
      <c r="D12" s="30"/>
      <c r="E12" s="31"/>
      <c r="F12" s="29"/>
      <c r="G12" s="61"/>
      <c r="H12" s="29"/>
      <c r="I12" s="29"/>
      <c r="J12" s="32" t="str">
        <f t="shared" si="0"/>
        <v/>
      </c>
      <c r="K12" s="61" t="str">
        <f t="shared" ref="K12:K70" si="2">IF(C12="拡散反射率","試験品外寸：200mm角未満" &amp; CHAR(10) &amp; "測定可能範囲：長辺40mm以上, 短辺40mm以上" &amp; CHAR(10) &amp; "厚み45mm未満, 重量200g未満",IF(C12="拡散透過率", "試験品外寸：200mm角未満" &amp; CHAR(10) &amp; "測定可能範囲：長辺40mm以上, 短辺40mm以上" &amp; CHAR(10) &amp; "厚み45mm未満, 重量200g未満", ""))</f>
        <v/>
      </c>
      <c r="L12" s="61"/>
      <c r="M12" s="61"/>
      <c r="N12" s="31"/>
      <c r="O12" s="92"/>
      <c r="P12" s="31"/>
      <c r="Q12" s="31"/>
      <c r="R12" s="92"/>
      <c r="S12" s="31"/>
      <c r="T12" s="31"/>
      <c r="U12" s="31"/>
      <c r="V12" s="31"/>
      <c r="W12" s="31"/>
      <c r="X12" s="31"/>
      <c r="Y12" s="31"/>
      <c r="Z12" s="31"/>
      <c r="AA12" s="31"/>
      <c r="AB12" s="31"/>
      <c r="AC12" s="31"/>
      <c r="AD12" s="31"/>
      <c r="AE12" s="31"/>
      <c r="AF12" s="32" t="str">
        <f t="shared" si="1"/>
        <v/>
      </c>
      <c r="AH12" s="88" t="str">
        <f t="shared" ref="AH12:AH70" si="3">B12&amp;C12</f>
        <v/>
      </c>
      <c r="AI12" s="88" t="str">
        <f>IF(AH12&lt;&gt;"", COUNTIF(AH$10:AH12, AH12), "")</f>
        <v/>
      </c>
      <c r="AJ12" s="88" t="str">
        <f t="shared" ref="AJ12:AJ70" si="4">IF(C12="拡散反射率",1,IF(C12="拡散透過率",2,""))</f>
        <v/>
      </c>
      <c r="AK12" s="88" t="str">
        <f t="shared" ref="AK12:AK70" si="5">IF(AND(AJ12&gt;0, AJ12&lt;&gt;""), IF(B12&lt;&gt;"",1,0)*IF(J12="○", 1, 0)*IF(AI12=1, 1, 0), "")</f>
        <v/>
      </c>
      <c r="AL12" s="88" t="str">
        <f t="shared" ref="AL12:AL70" si="6">IF($AJ12=1, M12, IF($AJ12=2, Y12, ""))</f>
        <v/>
      </c>
      <c r="AM12" s="88" t="str">
        <f t="shared" ref="AM12:AM70" si="7">IF($AJ12=1, N12, IF($AJ12=2, Z12, ""))</f>
        <v/>
      </c>
      <c r="AN12" s="88" t="str">
        <f t="shared" ref="AN12:AN70" si="8">IF($AJ12=1, O12, IF($AJ12=2, AA12, ""))</f>
        <v/>
      </c>
      <c r="AO12" s="88" t="str">
        <f t="shared" ref="AO12:AO70" si="9">IF($AJ12=1, P12, IF($AJ12=2, 0, ""))</f>
        <v/>
      </c>
      <c r="AP12" s="88" t="str">
        <f t="shared" ref="AP12:AP70" si="10">IF($AJ12=1, Q12, IF($AJ12=2, 0, ""))</f>
        <v/>
      </c>
      <c r="AQ12" s="88" t="str">
        <f t="shared" ref="AQ12:AQ70" si="11">IF($AJ12=1, R12, IF($AJ12=2, 0, ""))</f>
        <v/>
      </c>
      <c r="AR12" s="88" t="str">
        <f t="shared" ref="AR12:AR70" si="12">IF($AJ12=1, S12, IF($AJ12=2, AC12, ""))</f>
        <v/>
      </c>
      <c r="AS12" s="88" t="str">
        <f t="shared" ref="AS12:AS70" si="13">IF($AJ12=1, T12, IF($AJ12=2, AD12, ""))</f>
        <v/>
      </c>
      <c r="AT12" s="88" t="str">
        <f t="shared" ref="AT12:AT70" si="14">IF($AJ12=1, U12, IF($AJ12=2, AE12, ""))</f>
        <v/>
      </c>
      <c r="AU12" s="88" t="str">
        <f t="shared" ref="AU12:AU70" si="15">IF($AJ12=1, V12, IF($AJ12=2, 0, ""))</f>
        <v/>
      </c>
      <c r="AV12" s="88" t="str">
        <f t="shared" ref="AV12:AV70" si="16">IF($AJ12=1, W12, IF($AJ12=2, 0, ""))</f>
        <v/>
      </c>
      <c r="AW12" s="88" t="str">
        <f t="shared" ref="AW12:AW70" si="17">IF($AJ12=1, X12, IF($AJ12=2, 0, ""))</f>
        <v/>
      </c>
      <c r="AX12" s="88" t="str">
        <f t="shared" ref="AX12:AX70" si="18">IFERROR(AY12*AZ12*BA12*BB12, "")</f>
        <v/>
      </c>
      <c r="AY12" s="88" t="str">
        <f t="shared" ref="AY12:AY70" si="19">IFERROR(ROUNDDOWN(($AM12-$AL12)/IF($AN12&lt;&gt;0, $AN12, 1)+1, 0), "")</f>
        <v/>
      </c>
      <c r="AZ12" s="88" t="str">
        <f t="shared" ref="AZ12:AZ70" si="20">IFERROR(ROUNDDOWN(($AP12-$AO12)/IF($AQ12&lt;&gt;0, $AQ12, 1)+1, 0), "")</f>
        <v/>
      </c>
      <c r="BA12" s="88" t="str">
        <f t="shared" ref="BA12:BA70" si="21">IFERROR(ROUNDDOWN(($AS12-$AR12)/IF($AT12&lt;&gt;0, $AT12, 1)+1, 0), "")</f>
        <v/>
      </c>
      <c r="BB12" s="88" t="str">
        <f t="shared" ref="BB12:BB70" si="22">IFERROR(ROUNDDOWN(($AV12-$AU12)/IF($AW12&lt;&gt;0, $AW12, 1)+1, 0), "")</f>
        <v/>
      </c>
      <c r="BC12" s="88" t="str">
        <f t="shared" ref="BC12:BC70" si="23">IFERROR(AK12*IF(C12&lt;&gt;"", 1, 0), "")</f>
        <v/>
      </c>
      <c r="BD12" s="88" t="str">
        <f>IFERROR(AK12*(ROUNDUP(SUMIF($AH$11:$AH$70, AH12, $AX$11:$AX$70)*$BA$5/3600, 0) - 1), "")</f>
        <v/>
      </c>
    </row>
    <row r="13" spans="1:56" ht="57.75" customHeight="1" x14ac:dyDescent="0.15">
      <c r="A13" s="1">
        <v>3</v>
      </c>
      <c r="B13" s="29"/>
      <c r="C13" s="31"/>
      <c r="D13" s="30"/>
      <c r="E13" s="31"/>
      <c r="F13" s="29"/>
      <c r="G13" s="61"/>
      <c r="H13" s="29"/>
      <c r="I13" s="29"/>
      <c r="J13" s="32" t="str">
        <f t="shared" si="0"/>
        <v/>
      </c>
      <c r="K13" s="61" t="str">
        <f t="shared" si="2"/>
        <v/>
      </c>
      <c r="L13" s="61"/>
      <c r="M13" s="61"/>
      <c r="N13" s="31"/>
      <c r="O13" s="92"/>
      <c r="P13" s="31"/>
      <c r="Q13" s="31"/>
      <c r="R13" s="92"/>
      <c r="S13" s="31"/>
      <c r="T13" s="31"/>
      <c r="U13" s="31"/>
      <c r="V13" s="31"/>
      <c r="W13" s="31"/>
      <c r="X13" s="31"/>
      <c r="Y13" s="31"/>
      <c r="Z13" s="31"/>
      <c r="AA13" s="31"/>
      <c r="AB13" s="31"/>
      <c r="AC13" s="31"/>
      <c r="AD13" s="31"/>
      <c r="AE13" s="31"/>
      <c r="AF13" s="32" t="str">
        <f t="shared" si="1"/>
        <v/>
      </c>
      <c r="AH13" s="88" t="str">
        <f t="shared" si="3"/>
        <v/>
      </c>
      <c r="AI13" s="88" t="str">
        <f>IF(AH13&lt;&gt;"", COUNTIF(AH$10:AH13, AH13), "")</f>
        <v/>
      </c>
      <c r="AJ13" s="88" t="str">
        <f t="shared" si="4"/>
        <v/>
      </c>
      <c r="AK13" s="88" t="str">
        <f t="shared" si="5"/>
        <v/>
      </c>
      <c r="AL13" s="88" t="str">
        <f t="shared" si="6"/>
        <v/>
      </c>
      <c r="AM13" s="88" t="str">
        <f t="shared" si="7"/>
        <v/>
      </c>
      <c r="AN13" s="88" t="str">
        <f t="shared" si="8"/>
        <v/>
      </c>
      <c r="AO13" s="88" t="str">
        <f t="shared" si="9"/>
        <v/>
      </c>
      <c r="AP13" s="88" t="str">
        <f t="shared" si="10"/>
        <v/>
      </c>
      <c r="AQ13" s="88" t="str">
        <f t="shared" si="11"/>
        <v/>
      </c>
      <c r="AR13" s="88" t="str">
        <f t="shared" si="12"/>
        <v/>
      </c>
      <c r="AS13" s="88" t="str">
        <f t="shared" si="13"/>
        <v/>
      </c>
      <c r="AT13" s="88" t="str">
        <f t="shared" si="14"/>
        <v/>
      </c>
      <c r="AU13" s="88" t="str">
        <f t="shared" si="15"/>
        <v/>
      </c>
      <c r="AV13" s="88" t="str">
        <f t="shared" si="16"/>
        <v/>
      </c>
      <c r="AW13" s="88" t="str">
        <f t="shared" si="17"/>
        <v/>
      </c>
      <c r="AX13" s="88" t="str">
        <f>IFERROR(AY13*AZ13*BA13*BB13, "")</f>
        <v/>
      </c>
      <c r="AY13" s="88" t="str">
        <f t="shared" si="19"/>
        <v/>
      </c>
      <c r="AZ13" s="88" t="str">
        <f t="shared" si="20"/>
        <v/>
      </c>
      <c r="BA13" s="88" t="str">
        <f>IFERROR(ROUNDDOWN(($AS13-$AR13)/IF($AT13&lt;&gt;0, $AT13, 1)+1, 0), "")</f>
        <v/>
      </c>
      <c r="BB13" s="88" t="str">
        <f t="shared" si="22"/>
        <v/>
      </c>
      <c r="BC13" s="88" t="str">
        <f>IFERROR(AK13*IF(C13&lt;&gt;"", 1, 0), "")</f>
        <v/>
      </c>
      <c r="BD13" s="88" t="str">
        <f>IFERROR(AK13*(ROUNDUP(SUMIF($AH$11:$AH$70, AH13, $AX$11:$AX$70)*$BA$5/3600, 0) - 1), "")</f>
        <v/>
      </c>
    </row>
    <row r="14" spans="1:56" ht="57.75" customHeight="1" x14ac:dyDescent="0.15">
      <c r="A14" s="1">
        <v>4</v>
      </c>
      <c r="B14" s="29"/>
      <c r="C14" s="31"/>
      <c r="D14" s="30"/>
      <c r="E14" s="31"/>
      <c r="F14" s="29"/>
      <c r="G14" s="61"/>
      <c r="H14" s="29"/>
      <c r="I14" s="29"/>
      <c r="J14" s="32" t="str">
        <f t="shared" si="0"/>
        <v/>
      </c>
      <c r="K14" s="61" t="str">
        <f t="shared" si="2"/>
        <v/>
      </c>
      <c r="L14" s="61"/>
      <c r="M14" s="61"/>
      <c r="N14" s="31"/>
      <c r="O14" s="92"/>
      <c r="P14" s="31"/>
      <c r="Q14" s="31"/>
      <c r="R14" s="92"/>
      <c r="S14" s="31"/>
      <c r="T14" s="31"/>
      <c r="U14" s="31"/>
      <c r="V14" s="31"/>
      <c r="W14" s="31"/>
      <c r="X14" s="31"/>
      <c r="Y14" s="31"/>
      <c r="Z14" s="31"/>
      <c r="AA14" s="31"/>
      <c r="AB14" s="31"/>
      <c r="AC14" s="31"/>
      <c r="AD14" s="31"/>
      <c r="AE14" s="31"/>
      <c r="AF14" s="32" t="str">
        <f t="shared" si="1"/>
        <v/>
      </c>
      <c r="AH14" s="88" t="str">
        <f>B14&amp;C14</f>
        <v/>
      </c>
      <c r="AI14" s="88" t="str">
        <f>IF(AH14&lt;&gt;"", COUNTIF(AH$10:AH14, AH14), "")</f>
        <v/>
      </c>
      <c r="AJ14" s="88" t="str">
        <f t="shared" si="4"/>
        <v/>
      </c>
      <c r="AK14" s="88" t="str">
        <f t="shared" si="5"/>
        <v/>
      </c>
      <c r="AL14" s="88" t="str">
        <f t="shared" si="6"/>
        <v/>
      </c>
      <c r="AM14" s="88" t="str">
        <f t="shared" si="7"/>
        <v/>
      </c>
      <c r="AN14" s="88" t="str">
        <f t="shared" si="8"/>
        <v/>
      </c>
      <c r="AO14" s="88" t="str">
        <f t="shared" si="9"/>
        <v/>
      </c>
      <c r="AP14" s="88" t="str">
        <f t="shared" si="10"/>
        <v/>
      </c>
      <c r="AQ14" s="88" t="str">
        <f t="shared" si="11"/>
        <v/>
      </c>
      <c r="AR14" s="88" t="str">
        <f t="shared" si="12"/>
        <v/>
      </c>
      <c r="AS14" s="88" t="str">
        <f t="shared" si="13"/>
        <v/>
      </c>
      <c r="AT14" s="88" t="str">
        <f t="shared" si="14"/>
        <v/>
      </c>
      <c r="AU14" s="88" t="str">
        <f t="shared" si="15"/>
        <v/>
      </c>
      <c r="AV14" s="88" t="str">
        <f t="shared" si="16"/>
        <v/>
      </c>
      <c r="AW14" s="88" t="str">
        <f t="shared" si="17"/>
        <v/>
      </c>
      <c r="AX14" s="88" t="str">
        <f t="shared" si="18"/>
        <v/>
      </c>
      <c r="AY14" s="88" t="str">
        <f t="shared" si="19"/>
        <v/>
      </c>
      <c r="AZ14" s="88" t="str">
        <f t="shared" si="20"/>
        <v/>
      </c>
      <c r="BA14" s="88" t="str">
        <f t="shared" si="21"/>
        <v/>
      </c>
      <c r="BB14" s="88" t="str">
        <f t="shared" si="22"/>
        <v/>
      </c>
      <c r="BC14" s="88" t="str">
        <f t="shared" si="23"/>
        <v/>
      </c>
      <c r="BD14" s="88" t="str">
        <f t="shared" ref="BD14:BD70" si="24">IFERROR(AK14*(ROUNDUP(SUMIF($AH$11:$AH$70, AH14, $AX$11:$AX$70)*$BA$5/3600, 0) - 1), "")</f>
        <v/>
      </c>
    </row>
    <row r="15" spans="1:56" ht="57.75" customHeight="1" x14ac:dyDescent="0.15">
      <c r="A15" s="1">
        <v>5</v>
      </c>
      <c r="B15" s="29"/>
      <c r="C15" s="31"/>
      <c r="D15" s="30"/>
      <c r="E15" s="31"/>
      <c r="F15" s="29"/>
      <c r="G15" s="61"/>
      <c r="H15" s="29"/>
      <c r="I15" s="29"/>
      <c r="J15" s="32" t="str">
        <f t="shared" si="0"/>
        <v/>
      </c>
      <c r="K15" s="61" t="str">
        <f t="shared" si="2"/>
        <v/>
      </c>
      <c r="L15" s="61"/>
      <c r="M15" s="61"/>
      <c r="N15" s="31"/>
      <c r="O15" s="92"/>
      <c r="P15" s="31"/>
      <c r="Q15" s="31"/>
      <c r="R15" s="92"/>
      <c r="S15" s="31"/>
      <c r="T15" s="31"/>
      <c r="U15" s="31"/>
      <c r="V15" s="31"/>
      <c r="W15" s="31"/>
      <c r="X15" s="31"/>
      <c r="Y15" s="31"/>
      <c r="Z15" s="31"/>
      <c r="AA15" s="31"/>
      <c r="AB15" s="31"/>
      <c r="AC15" s="31"/>
      <c r="AD15" s="31"/>
      <c r="AE15" s="31"/>
      <c r="AF15" s="32" t="str">
        <f t="shared" si="1"/>
        <v/>
      </c>
      <c r="AH15" s="88" t="str">
        <f t="shared" si="3"/>
        <v/>
      </c>
      <c r="AI15" s="88" t="str">
        <f>IF(AH15&lt;&gt;"", COUNTIF(AH$10:AH15, AH15), "")</f>
        <v/>
      </c>
      <c r="AJ15" s="88" t="str">
        <f t="shared" si="4"/>
        <v/>
      </c>
      <c r="AK15" s="88" t="str">
        <f>IF(AND(AJ15&gt;0, AJ15&lt;&gt;""), IF(B15&lt;&gt;"",1,0)*IF(J15="○", 1, 0)*IF(AI15=1, 1, 0), "")</f>
        <v/>
      </c>
      <c r="AL15" s="88" t="str">
        <f t="shared" si="6"/>
        <v/>
      </c>
      <c r="AM15" s="88" t="str">
        <f t="shared" si="7"/>
        <v/>
      </c>
      <c r="AN15" s="88" t="str">
        <f t="shared" si="8"/>
        <v/>
      </c>
      <c r="AO15" s="88" t="str">
        <f t="shared" si="9"/>
        <v/>
      </c>
      <c r="AP15" s="88" t="str">
        <f t="shared" si="10"/>
        <v/>
      </c>
      <c r="AQ15" s="88" t="str">
        <f t="shared" si="11"/>
        <v/>
      </c>
      <c r="AR15" s="88" t="str">
        <f t="shared" si="12"/>
        <v/>
      </c>
      <c r="AS15" s="88" t="str">
        <f t="shared" si="13"/>
        <v/>
      </c>
      <c r="AT15" s="88" t="str">
        <f t="shared" si="14"/>
        <v/>
      </c>
      <c r="AU15" s="88" t="str">
        <f t="shared" si="15"/>
        <v/>
      </c>
      <c r="AV15" s="88" t="str">
        <f t="shared" si="16"/>
        <v/>
      </c>
      <c r="AW15" s="88" t="str">
        <f t="shared" si="17"/>
        <v/>
      </c>
      <c r="AX15" s="88" t="str">
        <f t="shared" si="18"/>
        <v/>
      </c>
      <c r="AY15" s="88" t="str">
        <f t="shared" si="19"/>
        <v/>
      </c>
      <c r="AZ15" s="88" t="str">
        <f t="shared" si="20"/>
        <v/>
      </c>
      <c r="BA15" s="88" t="str">
        <f t="shared" si="21"/>
        <v/>
      </c>
      <c r="BB15" s="88" t="str">
        <f t="shared" si="22"/>
        <v/>
      </c>
      <c r="BC15" s="88" t="str">
        <f t="shared" si="23"/>
        <v/>
      </c>
      <c r="BD15" s="88" t="str">
        <f>IFERROR(AK15*(ROUNDUP(SUMIF($AH$11:$AH$70, AH15, $AX$11:$AX$70)*$BA$5/3600, 0) - 1), "")</f>
        <v/>
      </c>
    </row>
    <row r="16" spans="1:56" ht="57.75" customHeight="1" x14ac:dyDescent="0.15">
      <c r="A16" s="1">
        <v>6</v>
      </c>
      <c r="B16" s="29"/>
      <c r="C16" s="31"/>
      <c r="D16" s="30"/>
      <c r="E16" s="31"/>
      <c r="F16" s="29"/>
      <c r="G16" s="61"/>
      <c r="H16" s="29"/>
      <c r="I16" s="29"/>
      <c r="J16" s="32" t="str">
        <f t="shared" ref="J16:J70" si="25">IF($B16&lt;&gt;"",IF(AND(E16="200mm角未満",H16&gt;=40,I16&gt;=40,G16&lt;=45,F16="200g未満"),"○","×"),IF($B16="BTDF",IF(AND(E16="200mm角未満",H16&gt;=40,I16&gt;=40,G16&lt;=45,F16="200g未満"),"○","×"),""))</f>
        <v/>
      </c>
      <c r="K16" s="61" t="str">
        <f t="shared" si="2"/>
        <v/>
      </c>
      <c r="L16" s="61"/>
      <c r="M16" s="61"/>
      <c r="N16" s="31"/>
      <c r="O16" s="92"/>
      <c r="P16" s="31"/>
      <c r="Q16" s="31"/>
      <c r="R16" s="92"/>
      <c r="S16" s="31"/>
      <c r="T16" s="31"/>
      <c r="U16" s="31"/>
      <c r="V16" s="31"/>
      <c r="W16" s="31"/>
      <c r="X16" s="31"/>
      <c r="Y16" s="31"/>
      <c r="Z16" s="31"/>
      <c r="AA16" s="31"/>
      <c r="AB16" s="31"/>
      <c r="AC16" s="31"/>
      <c r="AD16" s="31"/>
      <c r="AE16" s="31"/>
      <c r="AF16" s="32" t="str">
        <f t="shared" si="1"/>
        <v/>
      </c>
      <c r="AH16" s="88" t="str">
        <f t="shared" si="3"/>
        <v/>
      </c>
      <c r="AI16" s="88" t="str">
        <f>IF(AH16&lt;&gt;"", COUNTIF(AH$10:AH16, AH16), "")</f>
        <v/>
      </c>
      <c r="AJ16" s="88" t="str">
        <f t="shared" si="4"/>
        <v/>
      </c>
      <c r="AK16" s="88" t="str">
        <f t="shared" si="5"/>
        <v/>
      </c>
      <c r="AL16" s="88" t="str">
        <f t="shared" si="6"/>
        <v/>
      </c>
      <c r="AM16" s="88" t="str">
        <f t="shared" si="7"/>
        <v/>
      </c>
      <c r="AN16" s="88" t="str">
        <f t="shared" si="8"/>
        <v/>
      </c>
      <c r="AO16" s="88" t="str">
        <f t="shared" si="9"/>
        <v/>
      </c>
      <c r="AP16" s="88" t="str">
        <f t="shared" si="10"/>
        <v/>
      </c>
      <c r="AQ16" s="88" t="str">
        <f t="shared" si="11"/>
        <v/>
      </c>
      <c r="AR16" s="88" t="str">
        <f t="shared" si="12"/>
        <v/>
      </c>
      <c r="AS16" s="88" t="str">
        <f t="shared" si="13"/>
        <v/>
      </c>
      <c r="AT16" s="88" t="str">
        <f t="shared" si="14"/>
        <v/>
      </c>
      <c r="AU16" s="88" t="str">
        <f t="shared" si="15"/>
        <v/>
      </c>
      <c r="AV16" s="88" t="str">
        <f t="shared" si="16"/>
        <v/>
      </c>
      <c r="AW16" s="88" t="str">
        <f t="shared" si="17"/>
        <v/>
      </c>
      <c r="AX16" s="88" t="str">
        <f t="shared" si="18"/>
        <v/>
      </c>
      <c r="AY16" s="88" t="str">
        <f t="shared" si="19"/>
        <v/>
      </c>
      <c r="AZ16" s="88" t="str">
        <f t="shared" si="20"/>
        <v/>
      </c>
      <c r="BA16" s="88" t="str">
        <f t="shared" si="21"/>
        <v/>
      </c>
      <c r="BB16" s="88" t="str">
        <f t="shared" si="22"/>
        <v/>
      </c>
      <c r="BC16" s="88" t="str">
        <f t="shared" si="23"/>
        <v/>
      </c>
      <c r="BD16" s="88" t="str">
        <f t="shared" si="24"/>
        <v/>
      </c>
    </row>
    <row r="17" spans="1:56" ht="57.75" customHeight="1" x14ac:dyDescent="0.15">
      <c r="A17" s="1">
        <v>7</v>
      </c>
      <c r="B17" s="29"/>
      <c r="C17" s="31"/>
      <c r="D17" s="30"/>
      <c r="E17" s="31"/>
      <c r="F17" s="29"/>
      <c r="G17" s="61"/>
      <c r="H17" s="29"/>
      <c r="I17" s="29"/>
      <c r="J17" s="32" t="str">
        <f t="shared" si="25"/>
        <v/>
      </c>
      <c r="K17" s="61" t="str">
        <f t="shared" si="2"/>
        <v/>
      </c>
      <c r="L17" s="61"/>
      <c r="M17" s="61"/>
      <c r="N17" s="31"/>
      <c r="O17" s="92"/>
      <c r="P17" s="31"/>
      <c r="Q17" s="31"/>
      <c r="R17" s="92"/>
      <c r="S17" s="31"/>
      <c r="T17" s="31"/>
      <c r="U17" s="31"/>
      <c r="V17" s="31"/>
      <c r="W17" s="31"/>
      <c r="X17" s="31"/>
      <c r="Y17" s="31"/>
      <c r="Z17" s="31"/>
      <c r="AA17" s="31"/>
      <c r="AB17" s="31"/>
      <c r="AC17" s="31"/>
      <c r="AD17" s="31"/>
      <c r="AE17" s="31"/>
      <c r="AF17" s="32" t="str">
        <f t="shared" si="1"/>
        <v/>
      </c>
      <c r="AH17" s="88" t="str">
        <f t="shared" si="3"/>
        <v/>
      </c>
      <c r="AI17" s="88" t="str">
        <f>IF(AH17&lt;&gt;"", COUNTIF(AH$10:AH17, AH17), "")</f>
        <v/>
      </c>
      <c r="AJ17" s="88" t="str">
        <f t="shared" si="4"/>
        <v/>
      </c>
      <c r="AK17" s="88" t="str">
        <f t="shared" si="5"/>
        <v/>
      </c>
      <c r="AL17" s="88" t="str">
        <f t="shared" si="6"/>
        <v/>
      </c>
      <c r="AM17" s="88" t="str">
        <f t="shared" si="7"/>
        <v/>
      </c>
      <c r="AN17" s="88" t="str">
        <f t="shared" si="8"/>
        <v/>
      </c>
      <c r="AO17" s="88" t="str">
        <f t="shared" si="9"/>
        <v/>
      </c>
      <c r="AP17" s="88" t="str">
        <f t="shared" si="10"/>
        <v/>
      </c>
      <c r="AQ17" s="88" t="str">
        <f t="shared" si="11"/>
        <v/>
      </c>
      <c r="AR17" s="88" t="str">
        <f t="shared" si="12"/>
        <v/>
      </c>
      <c r="AS17" s="88" t="str">
        <f t="shared" si="13"/>
        <v/>
      </c>
      <c r="AT17" s="88" t="str">
        <f t="shared" si="14"/>
        <v/>
      </c>
      <c r="AU17" s="88" t="str">
        <f t="shared" si="15"/>
        <v/>
      </c>
      <c r="AV17" s="88" t="str">
        <f t="shared" si="16"/>
        <v/>
      </c>
      <c r="AW17" s="88" t="str">
        <f t="shared" si="17"/>
        <v/>
      </c>
      <c r="AX17" s="88" t="str">
        <f t="shared" si="18"/>
        <v/>
      </c>
      <c r="AY17" s="88" t="str">
        <f t="shared" si="19"/>
        <v/>
      </c>
      <c r="AZ17" s="88" t="str">
        <f t="shared" si="20"/>
        <v/>
      </c>
      <c r="BA17" s="88" t="str">
        <f t="shared" si="21"/>
        <v/>
      </c>
      <c r="BB17" s="88" t="str">
        <f t="shared" si="22"/>
        <v/>
      </c>
      <c r="BC17" s="88" t="str">
        <f t="shared" si="23"/>
        <v/>
      </c>
      <c r="BD17" s="88" t="str">
        <f t="shared" si="24"/>
        <v/>
      </c>
    </row>
    <row r="18" spans="1:56" ht="57.75" customHeight="1" x14ac:dyDescent="0.15">
      <c r="A18" s="1">
        <v>8</v>
      </c>
      <c r="B18" s="29"/>
      <c r="C18" s="31"/>
      <c r="D18" s="30"/>
      <c r="E18" s="31"/>
      <c r="F18" s="29"/>
      <c r="G18" s="61"/>
      <c r="H18" s="29"/>
      <c r="I18" s="29"/>
      <c r="J18" s="32" t="str">
        <f t="shared" si="25"/>
        <v/>
      </c>
      <c r="K18" s="61" t="str">
        <f t="shared" si="2"/>
        <v/>
      </c>
      <c r="L18" s="61"/>
      <c r="M18" s="61"/>
      <c r="N18" s="31"/>
      <c r="O18" s="92"/>
      <c r="P18" s="31"/>
      <c r="Q18" s="31"/>
      <c r="R18" s="92"/>
      <c r="S18" s="31"/>
      <c r="T18" s="31"/>
      <c r="U18" s="31"/>
      <c r="V18" s="31"/>
      <c r="W18" s="31"/>
      <c r="X18" s="31"/>
      <c r="Y18" s="31"/>
      <c r="Z18" s="31"/>
      <c r="AA18" s="31"/>
      <c r="AB18" s="31"/>
      <c r="AC18" s="31"/>
      <c r="AD18" s="31"/>
      <c r="AE18" s="31"/>
      <c r="AF18" s="32" t="str">
        <f t="shared" si="1"/>
        <v/>
      </c>
      <c r="AH18" s="88" t="str">
        <f t="shared" si="3"/>
        <v/>
      </c>
      <c r="AI18" s="88" t="str">
        <f>IF(AH18&lt;&gt;"", COUNTIF(AH$10:AH18, AH18), "")</f>
        <v/>
      </c>
      <c r="AJ18" s="88" t="str">
        <f t="shared" si="4"/>
        <v/>
      </c>
      <c r="AK18" s="88" t="str">
        <f t="shared" si="5"/>
        <v/>
      </c>
      <c r="AL18" s="88" t="str">
        <f t="shared" si="6"/>
        <v/>
      </c>
      <c r="AM18" s="88" t="str">
        <f t="shared" si="7"/>
        <v/>
      </c>
      <c r="AN18" s="88" t="str">
        <f t="shared" si="8"/>
        <v/>
      </c>
      <c r="AO18" s="88" t="str">
        <f t="shared" si="9"/>
        <v/>
      </c>
      <c r="AP18" s="88" t="str">
        <f t="shared" si="10"/>
        <v/>
      </c>
      <c r="AQ18" s="88" t="str">
        <f t="shared" si="11"/>
        <v/>
      </c>
      <c r="AR18" s="88" t="str">
        <f t="shared" si="12"/>
        <v/>
      </c>
      <c r="AS18" s="88" t="str">
        <f t="shared" si="13"/>
        <v/>
      </c>
      <c r="AT18" s="88" t="str">
        <f t="shared" si="14"/>
        <v/>
      </c>
      <c r="AU18" s="88" t="str">
        <f t="shared" si="15"/>
        <v/>
      </c>
      <c r="AV18" s="88" t="str">
        <f t="shared" si="16"/>
        <v/>
      </c>
      <c r="AW18" s="88" t="str">
        <f t="shared" si="17"/>
        <v/>
      </c>
      <c r="AX18" s="88" t="str">
        <f t="shared" si="18"/>
        <v/>
      </c>
      <c r="AY18" s="88" t="str">
        <f t="shared" si="19"/>
        <v/>
      </c>
      <c r="AZ18" s="88" t="str">
        <f t="shared" si="20"/>
        <v/>
      </c>
      <c r="BA18" s="88" t="str">
        <f t="shared" si="21"/>
        <v/>
      </c>
      <c r="BB18" s="88" t="str">
        <f t="shared" si="22"/>
        <v/>
      </c>
      <c r="BC18" s="88" t="str">
        <f t="shared" si="23"/>
        <v/>
      </c>
      <c r="BD18" s="88" t="str">
        <f t="shared" si="24"/>
        <v/>
      </c>
    </row>
    <row r="19" spans="1:56" ht="57.75" customHeight="1" x14ac:dyDescent="0.15">
      <c r="A19" s="1">
        <v>9</v>
      </c>
      <c r="B19" s="29"/>
      <c r="C19" s="31"/>
      <c r="D19" s="30"/>
      <c r="E19" s="31"/>
      <c r="F19" s="29"/>
      <c r="G19" s="61"/>
      <c r="H19" s="29"/>
      <c r="I19" s="29"/>
      <c r="J19" s="32" t="str">
        <f t="shared" si="25"/>
        <v/>
      </c>
      <c r="K19" s="61" t="str">
        <f t="shared" si="2"/>
        <v/>
      </c>
      <c r="L19" s="61"/>
      <c r="M19" s="61"/>
      <c r="N19" s="31"/>
      <c r="O19" s="92"/>
      <c r="P19" s="31"/>
      <c r="Q19" s="31"/>
      <c r="R19" s="92"/>
      <c r="S19" s="31"/>
      <c r="T19" s="31"/>
      <c r="U19" s="31"/>
      <c r="V19" s="31"/>
      <c r="W19" s="31"/>
      <c r="X19" s="31"/>
      <c r="Y19" s="31"/>
      <c r="Z19" s="31"/>
      <c r="AA19" s="31"/>
      <c r="AB19" s="31"/>
      <c r="AC19" s="31"/>
      <c r="AD19" s="31"/>
      <c r="AE19" s="31"/>
      <c r="AF19" s="32" t="str">
        <f t="shared" si="1"/>
        <v/>
      </c>
      <c r="AH19" s="88" t="str">
        <f t="shared" si="3"/>
        <v/>
      </c>
      <c r="AI19" s="88" t="str">
        <f>IF(AH19&lt;&gt;"", COUNTIF(AH$10:AH19, AH19), "")</f>
        <v/>
      </c>
      <c r="AJ19" s="88" t="str">
        <f t="shared" si="4"/>
        <v/>
      </c>
      <c r="AK19" s="88" t="str">
        <f t="shared" si="5"/>
        <v/>
      </c>
      <c r="AL19" s="88" t="str">
        <f t="shared" si="6"/>
        <v/>
      </c>
      <c r="AM19" s="88" t="str">
        <f t="shared" si="7"/>
        <v/>
      </c>
      <c r="AN19" s="88" t="str">
        <f t="shared" si="8"/>
        <v/>
      </c>
      <c r="AO19" s="88" t="str">
        <f t="shared" si="9"/>
        <v/>
      </c>
      <c r="AP19" s="88" t="str">
        <f t="shared" si="10"/>
        <v/>
      </c>
      <c r="AQ19" s="88" t="str">
        <f t="shared" si="11"/>
        <v/>
      </c>
      <c r="AR19" s="88" t="str">
        <f t="shared" si="12"/>
        <v/>
      </c>
      <c r="AS19" s="88" t="str">
        <f t="shared" si="13"/>
        <v/>
      </c>
      <c r="AT19" s="88" t="str">
        <f t="shared" si="14"/>
        <v/>
      </c>
      <c r="AU19" s="88" t="str">
        <f t="shared" si="15"/>
        <v/>
      </c>
      <c r="AV19" s="88" t="str">
        <f t="shared" si="16"/>
        <v/>
      </c>
      <c r="AW19" s="88" t="str">
        <f t="shared" si="17"/>
        <v/>
      </c>
      <c r="AX19" s="88" t="str">
        <f t="shared" si="18"/>
        <v/>
      </c>
      <c r="AY19" s="88" t="str">
        <f t="shared" si="19"/>
        <v/>
      </c>
      <c r="AZ19" s="88" t="str">
        <f t="shared" si="20"/>
        <v/>
      </c>
      <c r="BA19" s="88" t="str">
        <f t="shared" si="21"/>
        <v/>
      </c>
      <c r="BB19" s="88" t="str">
        <f t="shared" si="22"/>
        <v/>
      </c>
      <c r="BC19" s="88" t="str">
        <f t="shared" si="23"/>
        <v/>
      </c>
      <c r="BD19" s="88" t="str">
        <f t="shared" si="24"/>
        <v/>
      </c>
    </row>
    <row r="20" spans="1:56" ht="57.75" customHeight="1" x14ac:dyDescent="0.15">
      <c r="A20" s="1">
        <v>10</v>
      </c>
      <c r="B20" s="29"/>
      <c r="C20" s="31"/>
      <c r="D20" s="30"/>
      <c r="E20" s="31"/>
      <c r="F20" s="29"/>
      <c r="G20" s="61"/>
      <c r="H20" s="29"/>
      <c r="I20" s="29"/>
      <c r="J20" s="32" t="str">
        <f t="shared" si="25"/>
        <v/>
      </c>
      <c r="K20" s="61" t="str">
        <f t="shared" si="2"/>
        <v/>
      </c>
      <c r="L20" s="61"/>
      <c r="M20" s="61"/>
      <c r="N20" s="31"/>
      <c r="O20" s="92"/>
      <c r="P20" s="31"/>
      <c r="Q20" s="31"/>
      <c r="R20" s="92"/>
      <c r="S20" s="31"/>
      <c r="T20" s="31"/>
      <c r="U20" s="31"/>
      <c r="V20" s="31"/>
      <c r="W20" s="31"/>
      <c r="X20" s="31"/>
      <c r="Y20" s="31"/>
      <c r="Z20" s="31"/>
      <c r="AA20" s="31"/>
      <c r="AB20" s="31"/>
      <c r="AC20" s="31"/>
      <c r="AD20" s="31"/>
      <c r="AE20" s="31"/>
      <c r="AF20" s="32" t="str">
        <f t="shared" si="1"/>
        <v/>
      </c>
      <c r="AH20" s="88" t="str">
        <f t="shared" si="3"/>
        <v/>
      </c>
      <c r="AI20" s="88" t="str">
        <f>IF(AH20&lt;&gt;"", COUNTIF(AH$10:AH20, AH20), "")</f>
        <v/>
      </c>
      <c r="AJ20" s="88" t="str">
        <f t="shared" si="4"/>
        <v/>
      </c>
      <c r="AK20" s="88" t="str">
        <f t="shared" si="5"/>
        <v/>
      </c>
      <c r="AL20" s="88" t="str">
        <f t="shared" si="6"/>
        <v/>
      </c>
      <c r="AM20" s="88" t="str">
        <f t="shared" si="7"/>
        <v/>
      </c>
      <c r="AN20" s="88" t="str">
        <f t="shared" si="8"/>
        <v/>
      </c>
      <c r="AO20" s="88" t="str">
        <f t="shared" si="9"/>
        <v/>
      </c>
      <c r="AP20" s="88" t="str">
        <f t="shared" si="10"/>
        <v/>
      </c>
      <c r="AQ20" s="88" t="str">
        <f t="shared" si="11"/>
        <v/>
      </c>
      <c r="AR20" s="88" t="str">
        <f t="shared" si="12"/>
        <v/>
      </c>
      <c r="AS20" s="88" t="str">
        <f t="shared" si="13"/>
        <v/>
      </c>
      <c r="AT20" s="88" t="str">
        <f t="shared" si="14"/>
        <v/>
      </c>
      <c r="AU20" s="88" t="str">
        <f t="shared" si="15"/>
        <v/>
      </c>
      <c r="AV20" s="88" t="str">
        <f t="shared" si="16"/>
        <v/>
      </c>
      <c r="AW20" s="88" t="str">
        <f t="shared" si="17"/>
        <v/>
      </c>
      <c r="AX20" s="88" t="str">
        <f t="shared" si="18"/>
        <v/>
      </c>
      <c r="AY20" s="88" t="str">
        <f t="shared" si="19"/>
        <v/>
      </c>
      <c r="AZ20" s="88" t="str">
        <f t="shared" si="20"/>
        <v/>
      </c>
      <c r="BA20" s="88" t="str">
        <f t="shared" si="21"/>
        <v/>
      </c>
      <c r="BB20" s="88" t="str">
        <f t="shared" si="22"/>
        <v/>
      </c>
      <c r="BC20" s="88" t="str">
        <f t="shared" si="23"/>
        <v/>
      </c>
      <c r="BD20" s="88" t="str">
        <f t="shared" si="24"/>
        <v/>
      </c>
    </row>
    <row r="21" spans="1:56" ht="57.75" customHeight="1" x14ac:dyDescent="0.15">
      <c r="A21" s="1">
        <v>11</v>
      </c>
      <c r="B21" s="29"/>
      <c r="C21" s="31"/>
      <c r="D21" s="30"/>
      <c r="E21" s="31"/>
      <c r="F21" s="29"/>
      <c r="G21" s="61"/>
      <c r="H21" s="29"/>
      <c r="I21" s="29"/>
      <c r="J21" s="32" t="str">
        <f t="shared" si="25"/>
        <v/>
      </c>
      <c r="K21" s="61" t="str">
        <f t="shared" si="2"/>
        <v/>
      </c>
      <c r="L21" s="61"/>
      <c r="M21" s="61"/>
      <c r="N21" s="31"/>
      <c r="O21" s="92"/>
      <c r="P21" s="31"/>
      <c r="Q21" s="31"/>
      <c r="R21" s="92"/>
      <c r="S21" s="31"/>
      <c r="T21" s="31"/>
      <c r="U21" s="31"/>
      <c r="V21" s="31"/>
      <c r="W21" s="31"/>
      <c r="X21" s="31"/>
      <c r="Y21" s="31"/>
      <c r="Z21" s="31"/>
      <c r="AA21" s="31"/>
      <c r="AB21" s="31"/>
      <c r="AC21" s="31"/>
      <c r="AD21" s="31"/>
      <c r="AE21" s="31"/>
      <c r="AF21" s="32" t="str">
        <f t="shared" si="1"/>
        <v/>
      </c>
      <c r="AH21" s="88" t="str">
        <f t="shared" si="3"/>
        <v/>
      </c>
      <c r="AI21" s="88" t="str">
        <f>IF(AH21&lt;&gt;"", COUNTIF(AH$10:AH21, AH21), "")</f>
        <v/>
      </c>
      <c r="AJ21" s="88" t="str">
        <f t="shared" si="4"/>
        <v/>
      </c>
      <c r="AK21" s="88" t="str">
        <f t="shared" si="5"/>
        <v/>
      </c>
      <c r="AL21" s="88" t="str">
        <f t="shared" si="6"/>
        <v/>
      </c>
      <c r="AM21" s="88" t="str">
        <f t="shared" si="7"/>
        <v/>
      </c>
      <c r="AN21" s="88" t="str">
        <f t="shared" si="8"/>
        <v/>
      </c>
      <c r="AO21" s="88" t="str">
        <f t="shared" si="9"/>
        <v/>
      </c>
      <c r="AP21" s="88" t="str">
        <f t="shared" si="10"/>
        <v/>
      </c>
      <c r="AQ21" s="88" t="str">
        <f t="shared" si="11"/>
        <v/>
      </c>
      <c r="AR21" s="88" t="str">
        <f t="shared" si="12"/>
        <v/>
      </c>
      <c r="AS21" s="88" t="str">
        <f t="shared" si="13"/>
        <v/>
      </c>
      <c r="AT21" s="88" t="str">
        <f t="shared" si="14"/>
        <v/>
      </c>
      <c r="AU21" s="88" t="str">
        <f t="shared" si="15"/>
        <v/>
      </c>
      <c r="AV21" s="88" t="str">
        <f t="shared" si="16"/>
        <v/>
      </c>
      <c r="AW21" s="88" t="str">
        <f t="shared" si="17"/>
        <v/>
      </c>
      <c r="AX21" s="88" t="str">
        <f t="shared" si="18"/>
        <v/>
      </c>
      <c r="AY21" s="88" t="str">
        <f t="shared" si="19"/>
        <v/>
      </c>
      <c r="AZ21" s="88" t="str">
        <f t="shared" si="20"/>
        <v/>
      </c>
      <c r="BA21" s="88" t="str">
        <f t="shared" si="21"/>
        <v/>
      </c>
      <c r="BB21" s="88" t="str">
        <f t="shared" si="22"/>
        <v/>
      </c>
      <c r="BC21" s="88" t="str">
        <f t="shared" si="23"/>
        <v/>
      </c>
      <c r="BD21" s="88" t="str">
        <f t="shared" si="24"/>
        <v/>
      </c>
    </row>
    <row r="22" spans="1:56" ht="57.75" customHeight="1" x14ac:dyDescent="0.15">
      <c r="A22" s="1">
        <v>12</v>
      </c>
      <c r="B22" s="29"/>
      <c r="C22" s="31"/>
      <c r="D22" s="30"/>
      <c r="E22" s="31"/>
      <c r="F22" s="29"/>
      <c r="G22" s="61"/>
      <c r="H22" s="29"/>
      <c r="I22" s="29"/>
      <c r="J22" s="32" t="str">
        <f t="shared" si="25"/>
        <v/>
      </c>
      <c r="K22" s="61" t="str">
        <f t="shared" si="2"/>
        <v/>
      </c>
      <c r="L22" s="61"/>
      <c r="M22" s="61"/>
      <c r="N22" s="31"/>
      <c r="O22" s="92"/>
      <c r="P22" s="31"/>
      <c r="Q22" s="31"/>
      <c r="R22" s="92"/>
      <c r="S22" s="31"/>
      <c r="T22" s="31"/>
      <c r="U22" s="31"/>
      <c r="V22" s="31"/>
      <c r="W22" s="31"/>
      <c r="X22" s="31"/>
      <c r="Y22" s="31"/>
      <c r="Z22" s="31"/>
      <c r="AA22" s="31"/>
      <c r="AB22" s="31"/>
      <c r="AC22" s="31"/>
      <c r="AD22" s="31"/>
      <c r="AE22" s="31"/>
      <c r="AF22" s="32" t="str">
        <f t="shared" si="1"/>
        <v/>
      </c>
      <c r="AH22" s="88" t="str">
        <f t="shared" si="3"/>
        <v/>
      </c>
      <c r="AI22" s="88" t="str">
        <f>IF(AH22&lt;&gt;"", COUNTIF(AH$10:AH22, AH22), "")</f>
        <v/>
      </c>
      <c r="AJ22" s="88" t="str">
        <f t="shared" si="4"/>
        <v/>
      </c>
      <c r="AK22" s="88" t="str">
        <f t="shared" si="5"/>
        <v/>
      </c>
      <c r="AL22" s="88" t="str">
        <f t="shared" si="6"/>
        <v/>
      </c>
      <c r="AM22" s="88" t="str">
        <f t="shared" si="7"/>
        <v/>
      </c>
      <c r="AN22" s="88" t="str">
        <f t="shared" si="8"/>
        <v/>
      </c>
      <c r="AO22" s="88" t="str">
        <f t="shared" si="9"/>
        <v/>
      </c>
      <c r="AP22" s="88" t="str">
        <f t="shared" si="10"/>
        <v/>
      </c>
      <c r="AQ22" s="88" t="str">
        <f t="shared" si="11"/>
        <v/>
      </c>
      <c r="AR22" s="88" t="str">
        <f t="shared" si="12"/>
        <v/>
      </c>
      <c r="AS22" s="88" t="str">
        <f t="shared" si="13"/>
        <v/>
      </c>
      <c r="AT22" s="88" t="str">
        <f t="shared" si="14"/>
        <v/>
      </c>
      <c r="AU22" s="88" t="str">
        <f t="shared" si="15"/>
        <v/>
      </c>
      <c r="AV22" s="88" t="str">
        <f t="shared" si="16"/>
        <v/>
      </c>
      <c r="AW22" s="88" t="str">
        <f t="shared" si="17"/>
        <v/>
      </c>
      <c r="AX22" s="88" t="str">
        <f t="shared" si="18"/>
        <v/>
      </c>
      <c r="AY22" s="88" t="str">
        <f t="shared" si="19"/>
        <v/>
      </c>
      <c r="AZ22" s="88" t="str">
        <f t="shared" si="20"/>
        <v/>
      </c>
      <c r="BA22" s="88" t="str">
        <f t="shared" si="21"/>
        <v/>
      </c>
      <c r="BB22" s="88" t="str">
        <f t="shared" si="22"/>
        <v/>
      </c>
      <c r="BC22" s="88" t="str">
        <f t="shared" si="23"/>
        <v/>
      </c>
      <c r="BD22" s="88" t="str">
        <f t="shared" si="24"/>
        <v/>
      </c>
    </row>
    <row r="23" spans="1:56" ht="57.75" customHeight="1" x14ac:dyDescent="0.15">
      <c r="A23" s="1">
        <v>13</v>
      </c>
      <c r="B23" s="29"/>
      <c r="C23" s="31"/>
      <c r="D23" s="30"/>
      <c r="E23" s="31"/>
      <c r="F23" s="29"/>
      <c r="G23" s="61"/>
      <c r="H23" s="29"/>
      <c r="I23" s="29"/>
      <c r="J23" s="32" t="str">
        <f t="shared" si="25"/>
        <v/>
      </c>
      <c r="K23" s="61" t="str">
        <f t="shared" si="2"/>
        <v/>
      </c>
      <c r="L23" s="61"/>
      <c r="M23" s="61"/>
      <c r="N23" s="31"/>
      <c r="O23" s="92"/>
      <c r="P23" s="31"/>
      <c r="Q23" s="31"/>
      <c r="R23" s="92"/>
      <c r="S23" s="31"/>
      <c r="T23" s="31"/>
      <c r="U23" s="31"/>
      <c r="V23" s="31"/>
      <c r="W23" s="31"/>
      <c r="X23" s="31"/>
      <c r="Y23" s="31"/>
      <c r="Z23" s="31"/>
      <c r="AA23" s="31"/>
      <c r="AB23" s="31"/>
      <c r="AC23" s="31"/>
      <c r="AD23" s="31"/>
      <c r="AE23" s="31"/>
      <c r="AF23" s="32" t="str">
        <f t="shared" si="1"/>
        <v/>
      </c>
      <c r="AH23" s="88" t="str">
        <f t="shared" si="3"/>
        <v/>
      </c>
      <c r="AI23" s="88" t="str">
        <f>IF(AH23&lt;&gt;"", COUNTIF(AH$10:AH23, AH23), "")</f>
        <v/>
      </c>
      <c r="AJ23" s="88" t="str">
        <f t="shared" si="4"/>
        <v/>
      </c>
      <c r="AK23" s="88" t="str">
        <f t="shared" si="5"/>
        <v/>
      </c>
      <c r="AL23" s="88" t="str">
        <f t="shared" si="6"/>
        <v/>
      </c>
      <c r="AM23" s="88" t="str">
        <f t="shared" si="7"/>
        <v/>
      </c>
      <c r="AN23" s="88" t="str">
        <f t="shared" si="8"/>
        <v/>
      </c>
      <c r="AO23" s="88" t="str">
        <f t="shared" si="9"/>
        <v/>
      </c>
      <c r="AP23" s="88" t="str">
        <f t="shared" si="10"/>
        <v/>
      </c>
      <c r="AQ23" s="88" t="str">
        <f t="shared" si="11"/>
        <v/>
      </c>
      <c r="AR23" s="88" t="str">
        <f t="shared" si="12"/>
        <v/>
      </c>
      <c r="AS23" s="88" t="str">
        <f t="shared" si="13"/>
        <v/>
      </c>
      <c r="AT23" s="88" t="str">
        <f t="shared" si="14"/>
        <v/>
      </c>
      <c r="AU23" s="88" t="str">
        <f t="shared" si="15"/>
        <v/>
      </c>
      <c r="AV23" s="88" t="str">
        <f t="shared" si="16"/>
        <v/>
      </c>
      <c r="AW23" s="88" t="str">
        <f t="shared" si="17"/>
        <v/>
      </c>
      <c r="AX23" s="88" t="str">
        <f t="shared" si="18"/>
        <v/>
      </c>
      <c r="AY23" s="88" t="str">
        <f t="shared" si="19"/>
        <v/>
      </c>
      <c r="AZ23" s="88" t="str">
        <f t="shared" si="20"/>
        <v/>
      </c>
      <c r="BA23" s="88" t="str">
        <f t="shared" si="21"/>
        <v/>
      </c>
      <c r="BB23" s="88" t="str">
        <f t="shared" si="22"/>
        <v/>
      </c>
      <c r="BC23" s="88" t="str">
        <f t="shared" si="23"/>
        <v/>
      </c>
      <c r="BD23" s="88" t="str">
        <f t="shared" si="24"/>
        <v/>
      </c>
    </row>
    <row r="24" spans="1:56" ht="57.75" customHeight="1" x14ac:dyDescent="0.15">
      <c r="A24" s="1">
        <v>14</v>
      </c>
      <c r="B24" s="29"/>
      <c r="C24" s="31"/>
      <c r="D24" s="30"/>
      <c r="E24" s="31"/>
      <c r="F24" s="29"/>
      <c r="G24" s="61"/>
      <c r="H24" s="29"/>
      <c r="I24" s="29"/>
      <c r="J24" s="32" t="str">
        <f t="shared" si="25"/>
        <v/>
      </c>
      <c r="K24" s="61" t="str">
        <f t="shared" si="2"/>
        <v/>
      </c>
      <c r="L24" s="61"/>
      <c r="M24" s="61"/>
      <c r="N24" s="31"/>
      <c r="O24" s="92"/>
      <c r="P24" s="31"/>
      <c r="Q24" s="31"/>
      <c r="R24" s="92"/>
      <c r="S24" s="31"/>
      <c r="T24" s="31"/>
      <c r="U24" s="31"/>
      <c r="V24" s="31"/>
      <c r="W24" s="31"/>
      <c r="X24" s="31"/>
      <c r="Y24" s="31"/>
      <c r="Z24" s="31"/>
      <c r="AA24" s="31"/>
      <c r="AB24" s="31"/>
      <c r="AC24" s="31"/>
      <c r="AD24" s="31"/>
      <c r="AE24" s="31"/>
      <c r="AF24" s="32" t="str">
        <f t="shared" si="1"/>
        <v/>
      </c>
      <c r="AH24" s="88" t="str">
        <f t="shared" si="3"/>
        <v/>
      </c>
      <c r="AI24" s="88" t="str">
        <f>IF(AH24&lt;&gt;"", COUNTIF(AH$10:AH24, AH24), "")</f>
        <v/>
      </c>
      <c r="AJ24" s="88" t="str">
        <f t="shared" si="4"/>
        <v/>
      </c>
      <c r="AK24" s="88" t="str">
        <f t="shared" si="5"/>
        <v/>
      </c>
      <c r="AL24" s="88" t="str">
        <f t="shared" si="6"/>
        <v/>
      </c>
      <c r="AM24" s="88" t="str">
        <f t="shared" si="7"/>
        <v/>
      </c>
      <c r="AN24" s="88" t="str">
        <f t="shared" si="8"/>
        <v/>
      </c>
      <c r="AO24" s="88" t="str">
        <f t="shared" si="9"/>
        <v/>
      </c>
      <c r="AP24" s="88" t="str">
        <f t="shared" si="10"/>
        <v/>
      </c>
      <c r="AQ24" s="88" t="str">
        <f t="shared" si="11"/>
        <v/>
      </c>
      <c r="AR24" s="88" t="str">
        <f t="shared" si="12"/>
        <v/>
      </c>
      <c r="AS24" s="88" t="str">
        <f t="shared" si="13"/>
        <v/>
      </c>
      <c r="AT24" s="88" t="str">
        <f t="shared" si="14"/>
        <v/>
      </c>
      <c r="AU24" s="88" t="str">
        <f t="shared" si="15"/>
        <v/>
      </c>
      <c r="AV24" s="88" t="str">
        <f t="shared" si="16"/>
        <v/>
      </c>
      <c r="AW24" s="88" t="str">
        <f t="shared" si="17"/>
        <v/>
      </c>
      <c r="AX24" s="88" t="str">
        <f t="shared" si="18"/>
        <v/>
      </c>
      <c r="AY24" s="88" t="str">
        <f t="shared" si="19"/>
        <v/>
      </c>
      <c r="AZ24" s="88" t="str">
        <f t="shared" si="20"/>
        <v/>
      </c>
      <c r="BA24" s="88" t="str">
        <f t="shared" si="21"/>
        <v/>
      </c>
      <c r="BB24" s="88" t="str">
        <f t="shared" si="22"/>
        <v/>
      </c>
      <c r="BC24" s="88" t="str">
        <f t="shared" si="23"/>
        <v/>
      </c>
      <c r="BD24" s="88" t="str">
        <f t="shared" si="24"/>
        <v/>
      </c>
    </row>
    <row r="25" spans="1:56" ht="57.75" customHeight="1" x14ac:dyDescent="0.15">
      <c r="A25" s="1">
        <v>15</v>
      </c>
      <c r="B25" s="29"/>
      <c r="C25" s="31"/>
      <c r="D25" s="30"/>
      <c r="E25" s="31"/>
      <c r="F25" s="29"/>
      <c r="G25" s="61"/>
      <c r="H25" s="29"/>
      <c r="I25" s="29"/>
      <c r="J25" s="32" t="str">
        <f t="shared" si="25"/>
        <v/>
      </c>
      <c r="K25" s="61" t="str">
        <f t="shared" si="2"/>
        <v/>
      </c>
      <c r="L25" s="61"/>
      <c r="M25" s="61"/>
      <c r="N25" s="31"/>
      <c r="O25" s="92"/>
      <c r="P25" s="31"/>
      <c r="Q25" s="31"/>
      <c r="R25" s="92"/>
      <c r="S25" s="31"/>
      <c r="T25" s="31"/>
      <c r="U25" s="31"/>
      <c r="V25" s="31"/>
      <c r="W25" s="31"/>
      <c r="X25" s="31"/>
      <c r="Y25" s="31"/>
      <c r="Z25" s="31"/>
      <c r="AA25" s="31"/>
      <c r="AB25" s="31"/>
      <c r="AC25" s="31"/>
      <c r="AD25" s="31"/>
      <c r="AE25" s="31"/>
      <c r="AF25" s="32" t="str">
        <f t="shared" si="1"/>
        <v/>
      </c>
      <c r="AH25" s="88" t="str">
        <f t="shared" si="3"/>
        <v/>
      </c>
      <c r="AI25" s="88" t="str">
        <f>IF(AH25&lt;&gt;"", COUNTIF(AH$10:AH25, AH25), "")</f>
        <v/>
      </c>
      <c r="AJ25" s="88" t="str">
        <f t="shared" si="4"/>
        <v/>
      </c>
      <c r="AK25" s="88" t="str">
        <f t="shared" si="5"/>
        <v/>
      </c>
      <c r="AL25" s="88" t="str">
        <f t="shared" si="6"/>
        <v/>
      </c>
      <c r="AM25" s="88" t="str">
        <f t="shared" si="7"/>
        <v/>
      </c>
      <c r="AN25" s="88" t="str">
        <f t="shared" si="8"/>
        <v/>
      </c>
      <c r="AO25" s="88" t="str">
        <f t="shared" si="9"/>
        <v/>
      </c>
      <c r="AP25" s="88" t="str">
        <f t="shared" si="10"/>
        <v/>
      </c>
      <c r="AQ25" s="88" t="str">
        <f t="shared" si="11"/>
        <v/>
      </c>
      <c r="AR25" s="88" t="str">
        <f t="shared" si="12"/>
        <v/>
      </c>
      <c r="AS25" s="88" t="str">
        <f t="shared" si="13"/>
        <v/>
      </c>
      <c r="AT25" s="88" t="str">
        <f t="shared" si="14"/>
        <v/>
      </c>
      <c r="AU25" s="88" t="str">
        <f t="shared" si="15"/>
        <v/>
      </c>
      <c r="AV25" s="88" t="str">
        <f t="shared" si="16"/>
        <v/>
      </c>
      <c r="AW25" s="88" t="str">
        <f t="shared" si="17"/>
        <v/>
      </c>
      <c r="AX25" s="88" t="str">
        <f t="shared" si="18"/>
        <v/>
      </c>
      <c r="AY25" s="88" t="str">
        <f t="shared" si="19"/>
        <v/>
      </c>
      <c r="AZ25" s="88" t="str">
        <f t="shared" si="20"/>
        <v/>
      </c>
      <c r="BA25" s="88" t="str">
        <f t="shared" si="21"/>
        <v/>
      </c>
      <c r="BB25" s="88" t="str">
        <f t="shared" si="22"/>
        <v/>
      </c>
      <c r="BC25" s="88" t="str">
        <f t="shared" si="23"/>
        <v/>
      </c>
      <c r="BD25" s="88" t="str">
        <f t="shared" si="24"/>
        <v/>
      </c>
    </row>
    <row r="26" spans="1:56" ht="57.75" customHeight="1" x14ac:dyDescent="0.15">
      <c r="A26" s="1">
        <v>16</v>
      </c>
      <c r="B26" s="29"/>
      <c r="C26" s="31"/>
      <c r="D26" s="30"/>
      <c r="E26" s="31"/>
      <c r="F26" s="29"/>
      <c r="G26" s="61"/>
      <c r="H26" s="29"/>
      <c r="I26" s="29"/>
      <c r="J26" s="32" t="str">
        <f t="shared" si="25"/>
        <v/>
      </c>
      <c r="K26" s="61" t="str">
        <f t="shared" si="2"/>
        <v/>
      </c>
      <c r="L26" s="61"/>
      <c r="M26" s="61"/>
      <c r="N26" s="31"/>
      <c r="O26" s="92"/>
      <c r="P26" s="31"/>
      <c r="Q26" s="31"/>
      <c r="R26" s="92"/>
      <c r="S26" s="31"/>
      <c r="T26" s="31"/>
      <c r="U26" s="31"/>
      <c r="V26" s="31"/>
      <c r="W26" s="31"/>
      <c r="X26" s="31"/>
      <c r="Y26" s="31"/>
      <c r="Z26" s="31"/>
      <c r="AA26" s="31"/>
      <c r="AB26" s="31"/>
      <c r="AC26" s="31"/>
      <c r="AD26" s="31"/>
      <c r="AE26" s="31"/>
      <c r="AF26" s="32" t="str">
        <f t="shared" si="1"/>
        <v/>
      </c>
      <c r="AH26" s="88" t="str">
        <f t="shared" si="3"/>
        <v/>
      </c>
      <c r="AI26" s="88" t="str">
        <f>IF(AH26&lt;&gt;"", COUNTIF(AH$10:AH26, AH26), "")</f>
        <v/>
      </c>
      <c r="AJ26" s="88" t="str">
        <f t="shared" si="4"/>
        <v/>
      </c>
      <c r="AK26" s="88" t="str">
        <f t="shared" si="5"/>
        <v/>
      </c>
      <c r="AL26" s="88" t="str">
        <f t="shared" si="6"/>
        <v/>
      </c>
      <c r="AM26" s="88" t="str">
        <f t="shared" si="7"/>
        <v/>
      </c>
      <c r="AN26" s="88" t="str">
        <f t="shared" si="8"/>
        <v/>
      </c>
      <c r="AO26" s="88" t="str">
        <f t="shared" si="9"/>
        <v/>
      </c>
      <c r="AP26" s="88" t="str">
        <f t="shared" si="10"/>
        <v/>
      </c>
      <c r="AQ26" s="88" t="str">
        <f t="shared" si="11"/>
        <v/>
      </c>
      <c r="AR26" s="88" t="str">
        <f t="shared" si="12"/>
        <v/>
      </c>
      <c r="AS26" s="88" t="str">
        <f t="shared" si="13"/>
        <v/>
      </c>
      <c r="AT26" s="88" t="str">
        <f t="shared" si="14"/>
        <v/>
      </c>
      <c r="AU26" s="88" t="str">
        <f t="shared" si="15"/>
        <v/>
      </c>
      <c r="AV26" s="88" t="str">
        <f t="shared" si="16"/>
        <v/>
      </c>
      <c r="AW26" s="88" t="str">
        <f t="shared" si="17"/>
        <v/>
      </c>
      <c r="AX26" s="88" t="str">
        <f t="shared" si="18"/>
        <v/>
      </c>
      <c r="AY26" s="88" t="str">
        <f t="shared" si="19"/>
        <v/>
      </c>
      <c r="AZ26" s="88" t="str">
        <f t="shared" si="20"/>
        <v/>
      </c>
      <c r="BA26" s="88" t="str">
        <f t="shared" si="21"/>
        <v/>
      </c>
      <c r="BB26" s="88" t="str">
        <f t="shared" si="22"/>
        <v/>
      </c>
      <c r="BC26" s="88" t="str">
        <f t="shared" si="23"/>
        <v/>
      </c>
      <c r="BD26" s="88" t="str">
        <f t="shared" si="24"/>
        <v/>
      </c>
    </row>
    <row r="27" spans="1:56" ht="57.75" customHeight="1" x14ac:dyDescent="0.15">
      <c r="A27" s="1">
        <v>17</v>
      </c>
      <c r="B27" s="29"/>
      <c r="C27" s="31"/>
      <c r="D27" s="30"/>
      <c r="E27" s="31"/>
      <c r="F27" s="29"/>
      <c r="G27" s="61"/>
      <c r="H27" s="29"/>
      <c r="I27" s="29"/>
      <c r="J27" s="32" t="str">
        <f t="shared" si="25"/>
        <v/>
      </c>
      <c r="K27" s="61" t="str">
        <f t="shared" si="2"/>
        <v/>
      </c>
      <c r="L27" s="61"/>
      <c r="M27" s="61"/>
      <c r="N27" s="31"/>
      <c r="O27" s="92"/>
      <c r="P27" s="31"/>
      <c r="Q27" s="31"/>
      <c r="R27" s="92"/>
      <c r="S27" s="31"/>
      <c r="T27" s="31"/>
      <c r="U27" s="31"/>
      <c r="V27" s="31"/>
      <c r="W27" s="31"/>
      <c r="X27" s="31"/>
      <c r="Y27" s="31"/>
      <c r="Z27" s="31"/>
      <c r="AA27" s="31"/>
      <c r="AB27" s="31"/>
      <c r="AC27" s="31"/>
      <c r="AD27" s="31"/>
      <c r="AE27" s="31"/>
      <c r="AF27" s="32" t="str">
        <f t="shared" si="1"/>
        <v/>
      </c>
      <c r="AH27" s="88" t="str">
        <f t="shared" si="3"/>
        <v/>
      </c>
      <c r="AI27" s="88" t="str">
        <f>IF(AH27&lt;&gt;"", COUNTIF(AH$10:AH27, AH27), "")</f>
        <v/>
      </c>
      <c r="AJ27" s="88" t="str">
        <f t="shared" si="4"/>
        <v/>
      </c>
      <c r="AK27" s="88" t="str">
        <f t="shared" si="5"/>
        <v/>
      </c>
      <c r="AL27" s="88" t="str">
        <f t="shared" si="6"/>
        <v/>
      </c>
      <c r="AM27" s="88" t="str">
        <f t="shared" si="7"/>
        <v/>
      </c>
      <c r="AN27" s="88" t="str">
        <f t="shared" si="8"/>
        <v/>
      </c>
      <c r="AO27" s="88" t="str">
        <f t="shared" si="9"/>
        <v/>
      </c>
      <c r="AP27" s="88" t="str">
        <f t="shared" si="10"/>
        <v/>
      </c>
      <c r="AQ27" s="88" t="str">
        <f t="shared" si="11"/>
        <v/>
      </c>
      <c r="AR27" s="88" t="str">
        <f t="shared" si="12"/>
        <v/>
      </c>
      <c r="AS27" s="88" t="str">
        <f t="shared" si="13"/>
        <v/>
      </c>
      <c r="AT27" s="88" t="str">
        <f t="shared" si="14"/>
        <v/>
      </c>
      <c r="AU27" s="88" t="str">
        <f t="shared" si="15"/>
        <v/>
      </c>
      <c r="AV27" s="88" t="str">
        <f t="shared" si="16"/>
        <v/>
      </c>
      <c r="AW27" s="88" t="str">
        <f t="shared" si="17"/>
        <v/>
      </c>
      <c r="AX27" s="88" t="str">
        <f t="shared" si="18"/>
        <v/>
      </c>
      <c r="AY27" s="88" t="str">
        <f t="shared" si="19"/>
        <v/>
      </c>
      <c r="AZ27" s="88" t="str">
        <f t="shared" si="20"/>
        <v/>
      </c>
      <c r="BA27" s="88" t="str">
        <f t="shared" si="21"/>
        <v/>
      </c>
      <c r="BB27" s="88" t="str">
        <f t="shared" si="22"/>
        <v/>
      </c>
      <c r="BC27" s="88" t="str">
        <f t="shared" si="23"/>
        <v/>
      </c>
      <c r="BD27" s="88" t="str">
        <f t="shared" si="24"/>
        <v/>
      </c>
    </row>
    <row r="28" spans="1:56" ht="57.75" customHeight="1" x14ac:dyDescent="0.15">
      <c r="A28" s="1">
        <v>18</v>
      </c>
      <c r="B28" s="29"/>
      <c r="C28" s="31"/>
      <c r="D28" s="30"/>
      <c r="E28" s="31"/>
      <c r="F28" s="29"/>
      <c r="G28" s="61"/>
      <c r="H28" s="29"/>
      <c r="I28" s="29"/>
      <c r="J28" s="32" t="str">
        <f t="shared" si="25"/>
        <v/>
      </c>
      <c r="K28" s="61" t="str">
        <f t="shared" si="2"/>
        <v/>
      </c>
      <c r="L28" s="61"/>
      <c r="M28" s="61"/>
      <c r="N28" s="31"/>
      <c r="O28" s="92"/>
      <c r="P28" s="31"/>
      <c r="Q28" s="31"/>
      <c r="R28" s="92"/>
      <c r="S28" s="31"/>
      <c r="T28" s="31"/>
      <c r="U28" s="31"/>
      <c r="V28" s="31"/>
      <c r="W28" s="31"/>
      <c r="X28" s="31"/>
      <c r="Y28" s="31"/>
      <c r="Z28" s="31"/>
      <c r="AA28" s="31"/>
      <c r="AB28" s="31"/>
      <c r="AC28" s="31"/>
      <c r="AD28" s="31"/>
      <c r="AE28" s="31"/>
      <c r="AF28" s="32" t="str">
        <f t="shared" si="1"/>
        <v/>
      </c>
      <c r="AH28" s="88" t="str">
        <f t="shared" si="3"/>
        <v/>
      </c>
      <c r="AI28" s="88" t="str">
        <f>IF(AH28&lt;&gt;"", COUNTIF(AH$10:AH28, AH28), "")</f>
        <v/>
      </c>
      <c r="AJ28" s="88" t="str">
        <f t="shared" si="4"/>
        <v/>
      </c>
      <c r="AK28" s="88" t="str">
        <f t="shared" si="5"/>
        <v/>
      </c>
      <c r="AL28" s="88" t="str">
        <f t="shared" si="6"/>
        <v/>
      </c>
      <c r="AM28" s="88" t="str">
        <f t="shared" si="7"/>
        <v/>
      </c>
      <c r="AN28" s="88" t="str">
        <f t="shared" si="8"/>
        <v/>
      </c>
      <c r="AO28" s="88" t="str">
        <f t="shared" si="9"/>
        <v/>
      </c>
      <c r="AP28" s="88" t="str">
        <f t="shared" si="10"/>
        <v/>
      </c>
      <c r="AQ28" s="88" t="str">
        <f t="shared" si="11"/>
        <v/>
      </c>
      <c r="AR28" s="88" t="str">
        <f t="shared" si="12"/>
        <v/>
      </c>
      <c r="AS28" s="88" t="str">
        <f t="shared" si="13"/>
        <v/>
      </c>
      <c r="AT28" s="88" t="str">
        <f t="shared" si="14"/>
        <v/>
      </c>
      <c r="AU28" s="88" t="str">
        <f t="shared" si="15"/>
        <v/>
      </c>
      <c r="AV28" s="88" t="str">
        <f t="shared" si="16"/>
        <v/>
      </c>
      <c r="AW28" s="88" t="str">
        <f t="shared" si="17"/>
        <v/>
      </c>
      <c r="AX28" s="88" t="str">
        <f t="shared" si="18"/>
        <v/>
      </c>
      <c r="AY28" s="88" t="str">
        <f t="shared" si="19"/>
        <v/>
      </c>
      <c r="AZ28" s="88" t="str">
        <f t="shared" si="20"/>
        <v/>
      </c>
      <c r="BA28" s="88" t="str">
        <f t="shared" si="21"/>
        <v/>
      </c>
      <c r="BB28" s="88" t="str">
        <f t="shared" si="22"/>
        <v/>
      </c>
      <c r="BC28" s="88" t="str">
        <f t="shared" si="23"/>
        <v/>
      </c>
      <c r="BD28" s="88" t="str">
        <f t="shared" si="24"/>
        <v/>
      </c>
    </row>
    <row r="29" spans="1:56" ht="57.75" customHeight="1" x14ac:dyDescent="0.15">
      <c r="A29" s="1">
        <v>19</v>
      </c>
      <c r="B29" s="29"/>
      <c r="C29" s="31"/>
      <c r="D29" s="30"/>
      <c r="E29" s="31"/>
      <c r="F29" s="29"/>
      <c r="G29" s="61"/>
      <c r="H29" s="29"/>
      <c r="I29" s="29"/>
      <c r="J29" s="32" t="str">
        <f t="shared" si="25"/>
        <v/>
      </c>
      <c r="K29" s="61" t="str">
        <f t="shared" si="2"/>
        <v/>
      </c>
      <c r="L29" s="61"/>
      <c r="M29" s="61"/>
      <c r="N29" s="31"/>
      <c r="O29" s="92"/>
      <c r="P29" s="31"/>
      <c r="Q29" s="31"/>
      <c r="R29" s="92"/>
      <c r="S29" s="31"/>
      <c r="T29" s="31"/>
      <c r="U29" s="31"/>
      <c r="V29" s="31"/>
      <c r="W29" s="31"/>
      <c r="X29" s="31"/>
      <c r="Y29" s="31"/>
      <c r="Z29" s="31"/>
      <c r="AA29" s="31"/>
      <c r="AB29" s="31"/>
      <c r="AC29" s="31"/>
      <c r="AD29" s="31"/>
      <c r="AE29" s="31"/>
      <c r="AF29" s="32" t="str">
        <f t="shared" si="1"/>
        <v/>
      </c>
      <c r="AH29" s="88" t="str">
        <f t="shared" si="3"/>
        <v/>
      </c>
      <c r="AI29" s="88" t="str">
        <f>IF(AH29&lt;&gt;"", COUNTIF(AH$10:AH29, AH29), "")</f>
        <v/>
      </c>
      <c r="AJ29" s="88" t="str">
        <f t="shared" si="4"/>
        <v/>
      </c>
      <c r="AK29" s="88" t="str">
        <f t="shared" si="5"/>
        <v/>
      </c>
      <c r="AL29" s="88" t="str">
        <f t="shared" si="6"/>
        <v/>
      </c>
      <c r="AM29" s="88" t="str">
        <f t="shared" si="7"/>
        <v/>
      </c>
      <c r="AN29" s="88" t="str">
        <f t="shared" si="8"/>
        <v/>
      </c>
      <c r="AO29" s="88" t="str">
        <f t="shared" si="9"/>
        <v/>
      </c>
      <c r="AP29" s="88" t="str">
        <f t="shared" si="10"/>
        <v/>
      </c>
      <c r="AQ29" s="88" t="str">
        <f t="shared" si="11"/>
        <v/>
      </c>
      <c r="AR29" s="88" t="str">
        <f t="shared" si="12"/>
        <v/>
      </c>
      <c r="AS29" s="88" t="str">
        <f t="shared" si="13"/>
        <v/>
      </c>
      <c r="AT29" s="88" t="str">
        <f t="shared" si="14"/>
        <v/>
      </c>
      <c r="AU29" s="88" t="str">
        <f t="shared" si="15"/>
        <v/>
      </c>
      <c r="AV29" s="88" t="str">
        <f t="shared" si="16"/>
        <v/>
      </c>
      <c r="AW29" s="88" t="str">
        <f t="shared" si="17"/>
        <v/>
      </c>
      <c r="AX29" s="88" t="str">
        <f t="shared" si="18"/>
        <v/>
      </c>
      <c r="AY29" s="88" t="str">
        <f t="shared" si="19"/>
        <v/>
      </c>
      <c r="AZ29" s="88" t="str">
        <f t="shared" si="20"/>
        <v/>
      </c>
      <c r="BA29" s="88" t="str">
        <f t="shared" si="21"/>
        <v/>
      </c>
      <c r="BB29" s="88" t="str">
        <f t="shared" si="22"/>
        <v/>
      </c>
      <c r="BC29" s="88" t="str">
        <f t="shared" si="23"/>
        <v/>
      </c>
      <c r="BD29" s="88" t="str">
        <f t="shared" si="24"/>
        <v/>
      </c>
    </row>
    <row r="30" spans="1:56" ht="57.75" customHeight="1" x14ac:dyDescent="0.15">
      <c r="A30" s="1">
        <v>20</v>
      </c>
      <c r="B30" s="29"/>
      <c r="C30" s="31"/>
      <c r="D30" s="30"/>
      <c r="E30" s="31"/>
      <c r="F30" s="29"/>
      <c r="G30" s="61"/>
      <c r="H30" s="29"/>
      <c r="I30" s="29"/>
      <c r="J30" s="32" t="str">
        <f t="shared" si="25"/>
        <v/>
      </c>
      <c r="K30" s="61" t="str">
        <f t="shared" si="2"/>
        <v/>
      </c>
      <c r="L30" s="61"/>
      <c r="M30" s="61"/>
      <c r="N30" s="31"/>
      <c r="O30" s="92"/>
      <c r="P30" s="31"/>
      <c r="Q30" s="31"/>
      <c r="R30" s="92"/>
      <c r="S30" s="31"/>
      <c r="T30" s="31"/>
      <c r="U30" s="31"/>
      <c r="V30" s="31"/>
      <c r="W30" s="31"/>
      <c r="X30" s="31"/>
      <c r="Y30" s="31"/>
      <c r="Z30" s="31"/>
      <c r="AA30" s="31"/>
      <c r="AB30" s="31"/>
      <c r="AC30" s="31"/>
      <c r="AD30" s="31"/>
      <c r="AE30" s="31"/>
      <c r="AF30" s="32" t="str">
        <f t="shared" si="1"/>
        <v/>
      </c>
      <c r="AH30" s="88" t="str">
        <f t="shared" si="3"/>
        <v/>
      </c>
      <c r="AI30" s="88" t="str">
        <f>IF(AH30&lt;&gt;"", COUNTIF(AH$10:AH30, AH30), "")</f>
        <v/>
      </c>
      <c r="AJ30" s="88" t="str">
        <f t="shared" si="4"/>
        <v/>
      </c>
      <c r="AK30" s="88" t="str">
        <f t="shared" si="5"/>
        <v/>
      </c>
      <c r="AL30" s="88" t="str">
        <f t="shared" si="6"/>
        <v/>
      </c>
      <c r="AM30" s="88" t="str">
        <f t="shared" si="7"/>
        <v/>
      </c>
      <c r="AN30" s="88" t="str">
        <f t="shared" si="8"/>
        <v/>
      </c>
      <c r="AO30" s="88" t="str">
        <f t="shared" si="9"/>
        <v/>
      </c>
      <c r="AP30" s="88" t="str">
        <f t="shared" si="10"/>
        <v/>
      </c>
      <c r="AQ30" s="88" t="str">
        <f t="shared" si="11"/>
        <v/>
      </c>
      <c r="AR30" s="88" t="str">
        <f t="shared" si="12"/>
        <v/>
      </c>
      <c r="AS30" s="88" t="str">
        <f t="shared" si="13"/>
        <v/>
      </c>
      <c r="AT30" s="88" t="str">
        <f t="shared" si="14"/>
        <v/>
      </c>
      <c r="AU30" s="88" t="str">
        <f t="shared" si="15"/>
        <v/>
      </c>
      <c r="AV30" s="88" t="str">
        <f t="shared" si="16"/>
        <v/>
      </c>
      <c r="AW30" s="88" t="str">
        <f t="shared" si="17"/>
        <v/>
      </c>
      <c r="AX30" s="88" t="str">
        <f t="shared" si="18"/>
        <v/>
      </c>
      <c r="AY30" s="88" t="str">
        <f t="shared" si="19"/>
        <v/>
      </c>
      <c r="AZ30" s="88" t="str">
        <f t="shared" si="20"/>
        <v/>
      </c>
      <c r="BA30" s="88" t="str">
        <f t="shared" si="21"/>
        <v/>
      </c>
      <c r="BB30" s="88" t="str">
        <f t="shared" si="22"/>
        <v/>
      </c>
      <c r="BC30" s="88" t="str">
        <f t="shared" si="23"/>
        <v/>
      </c>
      <c r="BD30" s="88" t="str">
        <f t="shared" si="24"/>
        <v/>
      </c>
    </row>
    <row r="31" spans="1:56" ht="57.75" customHeight="1" x14ac:dyDescent="0.15">
      <c r="A31" s="1">
        <v>21</v>
      </c>
      <c r="B31" s="29"/>
      <c r="C31" s="31"/>
      <c r="D31" s="30"/>
      <c r="E31" s="31"/>
      <c r="F31" s="29"/>
      <c r="G31" s="61"/>
      <c r="H31" s="29"/>
      <c r="I31" s="29"/>
      <c r="J31" s="32" t="str">
        <f t="shared" si="25"/>
        <v/>
      </c>
      <c r="K31" s="61" t="str">
        <f t="shared" si="2"/>
        <v/>
      </c>
      <c r="L31" s="61"/>
      <c r="M31" s="61"/>
      <c r="N31" s="31"/>
      <c r="O31" s="92"/>
      <c r="P31" s="31"/>
      <c r="Q31" s="31"/>
      <c r="R31" s="92"/>
      <c r="S31" s="31"/>
      <c r="T31" s="31"/>
      <c r="U31" s="31"/>
      <c r="V31" s="31"/>
      <c r="W31" s="31"/>
      <c r="X31" s="31"/>
      <c r="Y31" s="31"/>
      <c r="Z31" s="31"/>
      <c r="AA31" s="31"/>
      <c r="AB31" s="31"/>
      <c r="AC31" s="31"/>
      <c r="AD31" s="31"/>
      <c r="AE31" s="31"/>
      <c r="AF31" s="32" t="str">
        <f t="shared" ref="AF31:AF54" si="26">IF(AB31&lt;&gt;"", AB31, "")</f>
        <v/>
      </c>
      <c r="AH31" s="88" t="str">
        <f t="shared" si="3"/>
        <v/>
      </c>
      <c r="AI31" s="88" t="str">
        <f>IF(AH31&lt;&gt;"", COUNTIF(AH$10:AH31, AH31), "")</f>
        <v/>
      </c>
      <c r="AJ31" s="88" t="str">
        <f t="shared" si="4"/>
        <v/>
      </c>
      <c r="AK31" s="88" t="str">
        <f t="shared" si="5"/>
        <v/>
      </c>
      <c r="AL31" s="88" t="str">
        <f t="shared" si="6"/>
        <v/>
      </c>
      <c r="AM31" s="88" t="str">
        <f t="shared" si="7"/>
        <v/>
      </c>
      <c r="AN31" s="88" t="str">
        <f t="shared" si="8"/>
        <v/>
      </c>
      <c r="AO31" s="88" t="str">
        <f t="shared" si="9"/>
        <v/>
      </c>
      <c r="AP31" s="88" t="str">
        <f t="shared" si="10"/>
        <v/>
      </c>
      <c r="AQ31" s="88" t="str">
        <f t="shared" si="11"/>
        <v/>
      </c>
      <c r="AR31" s="88" t="str">
        <f t="shared" si="12"/>
        <v/>
      </c>
      <c r="AS31" s="88" t="str">
        <f t="shared" si="13"/>
        <v/>
      </c>
      <c r="AT31" s="88" t="str">
        <f t="shared" si="14"/>
        <v/>
      </c>
      <c r="AU31" s="88" t="str">
        <f t="shared" si="15"/>
        <v/>
      </c>
      <c r="AV31" s="88" t="str">
        <f t="shared" si="16"/>
        <v/>
      </c>
      <c r="AW31" s="88" t="str">
        <f t="shared" si="17"/>
        <v/>
      </c>
      <c r="AX31" s="88" t="str">
        <f t="shared" si="18"/>
        <v/>
      </c>
      <c r="AY31" s="88" t="str">
        <f t="shared" si="19"/>
        <v/>
      </c>
      <c r="AZ31" s="88" t="str">
        <f t="shared" si="20"/>
        <v/>
      </c>
      <c r="BA31" s="88" t="str">
        <f t="shared" si="21"/>
        <v/>
      </c>
      <c r="BB31" s="88" t="str">
        <f t="shared" si="22"/>
        <v/>
      </c>
      <c r="BC31" s="88" t="str">
        <f t="shared" si="23"/>
        <v/>
      </c>
      <c r="BD31" s="88" t="str">
        <f t="shared" si="24"/>
        <v/>
      </c>
    </row>
    <row r="32" spans="1:56" ht="57.75" customHeight="1" x14ac:dyDescent="0.15">
      <c r="A32" s="1">
        <v>22</v>
      </c>
      <c r="B32" s="29"/>
      <c r="C32" s="31"/>
      <c r="D32" s="30"/>
      <c r="E32" s="31"/>
      <c r="F32" s="29"/>
      <c r="G32" s="61"/>
      <c r="H32" s="29"/>
      <c r="I32" s="29"/>
      <c r="J32" s="32" t="str">
        <f t="shared" si="25"/>
        <v/>
      </c>
      <c r="K32" s="61" t="str">
        <f t="shared" si="2"/>
        <v/>
      </c>
      <c r="L32" s="61"/>
      <c r="M32" s="61"/>
      <c r="N32" s="31"/>
      <c r="O32" s="92"/>
      <c r="P32" s="31"/>
      <c r="Q32" s="31"/>
      <c r="R32" s="92"/>
      <c r="S32" s="31"/>
      <c r="T32" s="31"/>
      <c r="U32" s="31"/>
      <c r="V32" s="31"/>
      <c r="W32" s="31"/>
      <c r="X32" s="31"/>
      <c r="Y32" s="31"/>
      <c r="Z32" s="31"/>
      <c r="AA32" s="31"/>
      <c r="AB32" s="31"/>
      <c r="AC32" s="31"/>
      <c r="AD32" s="31"/>
      <c r="AE32" s="31"/>
      <c r="AF32" s="32" t="str">
        <f t="shared" si="26"/>
        <v/>
      </c>
      <c r="AH32" s="88" t="str">
        <f t="shared" si="3"/>
        <v/>
      </c>
      <c r="AI32" s="88" t="str">
        <f>IF(AH32&lt;&gt;"", COUNTIF(AH$10:AH32, AH32), "")</f>
        <v/>
      </c>
      <c r="AJ32" s="88" t="str">
        <f t="shared" si="4"/>
        <v/>
      </c>
      <c r="AK32" s="88" t="str">
        <f t="shared" si="5"/>
        <v/>
      </c>
      <c r="AL32" s="88" t="str">
        <f t="shared" si="6"/>
        <v/>
      </c>
      <c r="AM32" s="88" t="str">
        <f t="shared" si="7"/>
        <v/>
      </c>
      <c r="AN32" s="88" t="str">
        <f t="shared" si="8"/>
        <v/>
      </c>
      <c r="AO32" s="88" t="str">
        <f t="shared" si="9"/>
        <v/>
      </c>
      <c r="AP32" s="88" t="str">
        <f t="shared" si="10"/>
        <v/>
      </c>
      <c r="AQ32" s="88" t="str">
        <f t="shared" si="11"/>
        <v/>
      </c>
      <c r="AR32" s="88" t="str">
        <f t="shared" si="12"/>
        <v/>
      </c>
      <c r="AS32" s="88" t="str">
        <f t="shared" si="13"/>
        <v/>
      </c>
      <c r="AT32" s="88" t="str">
        <f t="shared" si="14"/>
        <v/>
      </c>
      <c r="AU32" s="88" t="str">
        <f t="shared" si="15"/>
        <v/>
      </c>
      <c r="AV32" s="88" t="str">
        <f t="shared" si="16"/>
        <v/>
      </c>
      <c r="AW32" s="88" t="str">
        <f t="shared" si="17"/>
        <v/>
      </c>
      <c r="AX32" s="88" t="str">
        <f t="shared" si="18"/>
        <v/>
      </c>
      <c r="AY32" s="88" t="str">
        <f t="shared" si="19"/>
        <v/>
      </c>
      <c r="AZ32" s="88" t="str">
        <f t="shared" si="20"/>
        <v/>
      </c>
      <c r="BA32" s="88" t="str">
        <f t="shared" si="21"/>
        <v/>
      </c>
      <c r="BB32" s="88" t="str">
        <f t="shared" si="22"/>
        <v/>
      </c>
      <c r="BC32" s="88" t="str">
        <f t="shared" si="23"/>
        <v/>
      </c>
      <c r="BD32" s="88" t="str">
        <f t="shared" si="24"/>
        <v/>
      </c>
    </row>
    <row r="33" spans="1:56" ht="57.75" customHeight="1" x14ac:dyDescent="0.15">
      <c r="A33" s="1">
        <v>23</v>
      </c>
      <c r="B33" s="29"/>
      <c r="C33" s="31"/>
      <c r="D33" s="30"/>
      <c r="E33" s="31"/>
      <c r="F33" s="29"/>
      <c r="G33" s="61"/>
      <c r="H33" s="29"/>
      <c r="I33" s="29"/>
      <c r="J33" s="32" t="str">
        <f t="shared" si="25"/>
        <v/>
      </c>
      <c r="K33" s="61" t="str">
        <f t="shared" si="2"/>
        <v/>
      </c>
      <c r="L33" s="61"/>
      <c r="M33" s="61"/>
      <c r="N33" s="31"/>
      <c r="O33" s="92"/>
      <c r="P33" s="31"/>
      <c r="Q33" s="31"/>
      <c r="R33" s="92"/>
      <c r="S33" s="31"/>
      <c r="T33" s="31"/>
      <c r="U33" s="31"/>
      <c r="V33" s="31"/>
      <c r="W33" s="31"/>
      <c r="X33" s="31"/>
      <c r="Y33" s="31"/>
      <c r="Z33" s="31"/>
      <c r="AA33" s="31"/>
      <c r="AB33" s="31"/>
      <c r="AC33" s="31"/>
      <c r="AD33" s="31"/>
      <c r="AE33" s="31"/>
      <c r="AF33" s="32" t="str">
        <f t="shared" si="26"/>
        <v/>
      </c>
      <c r="AH33" s="88" t="str">
        <f t="shared" si="3"/>
        <v/>
      </c>
      <c r="AI33" s="88" t="str">
        <f>IF(AH33&lt;&gt;"", COUNTIF(AH$10:AH33, AH33), "")</f>
        <v/>
      </c>
      <c r="AJ33" s="88" t="str">
        <f t="shared" si="4"/>
        <v/>
      </c>
      <c r="AK33" s="88" t="str">
        <f t="shared" si="5"/>
        <v/>
      </c>
      <c r="AL33" s="88" t="str">
        <f t="shared" si="6"/>
        <v/>
      </c>
      <c r="AM33" s="88" t="str">
        <f t="shared" si="7"/>
        <v/>
      </c>
      <c r="AN33" s="88" t="str">
        <f t="shared" si="8"/>
        <v/>
      </c>
      <c r="AO33" s="88" t="str">
        <f t="shared" si="9"/>
        <v/>
      </c>
      <c r="AP33" s="88" t="str">
        <f t="shared" si="10"/>
        <v/>
      </c>
      <c r="AQ33" s="88" t="str">
        <f t="shared" si="11"/>
        <v/>
      </c>
      <c r="AR33" s="88" t="str">
        <f t="shared" si="12"/>
        <v/>
      </c>
      <c r="AS33" s="88" t="str">
        <f t="shared" si="13"/>
        <v/>
      </c>
      <c r="AT33" s="88" t="str">
        <f t="shared" si="14"/>
        <v/>
      </c>
      <c r="AU33" s="88" t="str">
        <f t="shared" si="15"/>
        <v/>
      </c>
      <c r="AV33" s="88" t="str">
        <f t="shared" si="16"/>
        <v/>
      </c>
      <c r="AW33" s="88" t="str">
        <f t="shared" si="17"/>
        <v/>
      </c>
      <c r="AX33" s="88" t="str">
        <f t="shared" si="18"/>
        <v/>
      </c>
      <c r="AY33" s="88" t="str">
        <f t="shared" si="19"/>
        <v/>
      </c>
      <c r="AZ33" s="88" t="str">
        <f t="shared" si="20"/>
        <v/>
      </c>
      <c r="BA33" s="88" t="str">
        <f t="shared" si="21"/>
        <v/>
      </c>
      <c r="BB33" s="88" t="str">
        <f t="shared" si="22"/>
        <v/>
      </c>
      <c r="BC33" s="88" t="str">
        <f t="shared" si="23"/>
        <v/>
      </c>
      <c r="BD33" s="88" t="str">
        <f t="shared" si="24"/>
        <v/>
      </c>
    </row>
    <row r="34" spans="1:56" ht="57.75" customHeight="1" x14ac:dyDescent="0.15">
      <c r="A34" s="1">
        <v>24</v>
      </c>
      <c r="B34" s="29"/>
      <c r="C34" s="31"/>
      <c r="D34" s="30"/>
      <c r="E34" s="31"/>
      <c r="F34" s="29"/>
      <c r="G34" s="61"/>
      <c r="H34" s="29"/>
      <c r="I34" s="29"/>
      <c r="J34" s="32" t="str">
        <f t="shared" si="25"/>
        <v/>
      </c>
      <c r="K34" s="61" t="str">
        <f t="shared" si="2"/>
        <v/>
      </c>
      <c r="L34" s="61"/>
      <c r="M34" s="61"/>
      <c r="N34" s="31"/>
      <c r="O34" s="92"/>
      <c r="P34" s="31"/>
      <c r="Q34" s="31"/>
      <c r="R34" s="92"/>
      <c r="S34" s="31"/>
      <c r="T34" s="31"/>
      <c r="U34" s="31"/>
      <c r="V34" s="31"/>
      <c r="W34" s="31"/>
      <c r="X34" s="31"/>
      <c r="Y34" s="31"/>
      <c r="Z34" s="31"/>
      <c r="AA34" s="31"/>
      <c r="AB34" s="31"/>
      <c r="AC34" s="31"/>
      <c r="AD34" s="31"/>
      <c r="AE34" s="31"/>
      <c r="AF34" s="32" t="str">
        <f t="shared" si="26"/>
        <v/>
      </c>
      <c r="AH34" s="88" t="str">
        <f t="shared" si="3"/>
        <v/>
      </c>
      <c r="AI34" s="88" t="str">
        <f>IF(AH34&lt;&gt;"", COUNTIF(AH$10:AH34, AH34), "")</f>
        <v/>
      </c>
      <c r="AJ34" s="88" t="str">
        <f t="shared" si="4"/>
        <v/>
      </c>
      <c r="AK34" s="88" t="str">
        <f t="shared" si="5"/>
        <v/>
      </c>
      <c r="AL34" s="88" t="str">
        <f t="shared" si="6"/>
        <v/>
      </c>
      <c r="AM34" s="88" t="str">
        <f t="shared" si="7"/>
        <v/>
      </c>
      <c r="AN34" s="88" t="str">
        <f t="shared" si="8"/>
        <v/>
      </c>
      <c r="AO34" s="88" t="str">
        <f t="shared" si="9"/>
        <v/>
      </c>
      <c r="AP34" s="88" t="str">
        <f t="shared" si="10"/>
        <v/>
      </c>
      <c r="AQ34" s="88" t="str">
        <f t="shared" si="11"/>
        <v/>
      </c>
      <c r="AR34" s="88" t="str">
        <f t="shared" si="12"/>
        <v/>
      </c>
      <c r="AS34" s="88" t="str">
        <f t="shared" si="13"/>
        <v/>
      </c>
      <c r="AT34" s="88" t="str">
        <f t="shared" si="14"/>
        <v/>
      </c>
      <c r="AU34" s="88" t="str">
        <f t="shared" si="15"/>
        <v/>
      </c>
      <c r="AV34" s="88" t="str">
        <f t="shared" si="16"/>
        <v/>
      </c>
      <c r="AW34" s="88" t="str">
        <f t="shared" si="17"/>
        <v/>
      </c>
      <c r="AX34" s="88" t="str">
        <f t="shared" si="18"/>
        <v/>
      </c>
      <c r="AY34" s="88" t="str">
        <f t="shared" si="19"/>
        <v/>
      </c>
      <c r="AZ34" s="88" t="str">
        <f t="shared" si="20"/>
        <v/>
      </c>
      <c r="BA34" s="88" t="str">
        <f t="shared" si="21"/>
        <v/>
      </c>
      <c r="BB34" s="88" t="str">
        <f t="shared" si="22"/>
        <v/>
      </c>
      <c r="BC34" s="88" t="str">
        <f t="shared" si="23"/>
        <v/>
      </c>
      <c r="BD34" s="88" t="str">
        <f t="shared" si="24"/>
        <v/>
      </c>
    </row>
    <row r="35" spans="1:56" ht="57.75" customHeight="1" x14ac:dyDescent="0.15">
      <c r="A35" s="1">
        <v>25</v>
      </c>
      <c r="B35" s="29"/>
      <c r="C35" s="31"/>
      <c r="D35" s="30"/>
      <c r="E35" s="31"/>
      <c r="F35" s="29"/>
      <c r="G35" s="61"/>
      <c r="H35" s="29"/>
      <c r="I35" s="29"/>
      <c r="J35" s="32" t="str">
        <f t="shared" si="25"/>
        <v/>
      </c>
      <c r="K35" s="61" t="str">
        <f t="shared" si="2"/>
        <v/>
      </c>
      <c r="L35" s="61"/>
      <c r="M35" s="61"/>
      <c r="N35" s="31"/>
      <c r="O35" s="92"/>
      <c r="P35" s="31"/>
      <c r="Q35" s="31"/>
      <c r="R35" s="92"/>
      <c r="S35" s="31"/>
      <c r="T35" s="31"/>
      <c r="U35" s="31"/>
      <c r="V35" s="31"/>
      <c r="W35" s="31"/>
      <c r="X35" s="31"/>
      <c r="Y35" s="31"/>
      <c r="Z35" s="31"/>
      <c r="AA35" s="31"/>
      <c r="AB35" s="31"/>
      <c r="AC35" s="31"/>
      <c r="AD35" s="31"/>
      <c r="AE35" s="31"/>
      <c r="AF35" s="32" t="str">
        <f t="shared" si="26"/>
        <v/>
      </c>
      <c r="AH35" s="88" t="str">
        <f t="shared" si="3"/>
        <v/>
      </c>
      <c r="AI35" s="88" t="str">
        <f>IF(AH35&lt;&gt;"", COUNTIF(AH$10:AH35, AH35), "")</f>
        <v/>
      </c>
      <c r="AJ35" s="88" t="str">
        <f t="shared" si="4"/>
        <v/>
      </c>
      <c r="AK35" s="88" t="str">
        <f t="shared" si="5"/>
        <v/>
      </c>
      <c r="AL35" s="88" t="str">
        <f t="shared" si="6"/>
        <v/>
      </c>
      <c r="AM35" s="88" t="str">
        <f t="shared" si="7"/>
        <v/>
      </c>
      <c r="AN35" s="88" t="str">
        <f t="shared" si="8"/>
        <v/>
      </c>
      <c r="AO35" s="88" t="str">
        <f t="shared" si="9"/>
        <v/>
      </c>
      <c r="AP35" s="88" t="str">
        <f t="shared" si="10"/>
        <v/>
      </c>
      <c r="AQ35" s="88" t="str">
        <f t="shared" si="11"/>
        <v/>
      </c>
      <c r="AR35" s="88" t="str">
        <f t="shared" si="12"/>
        <v/>
      </c>
      <c r="AS35" s="88" t="str">
        <f t="shared" si="13"/>
        <v/>
      </c>
      <c r="AT35" s="88" t="str">
        <f t="shared" si="14"/>
        <v/>
      </c>
      <c r="AU35" s="88" t="str">
        <f t="shared" si="15"/>
        <v/>
      </c>
      <c r="AV35" s="88" t="str">
        <f t="shared" si="16"/>
        <v/>
      </c>
      <c r="AW35" s="88" t="str">
        <f t="shared" si="17"/>
        <v/>
      </c>
      <c r="AX35" s="88" t="str">
        <f t="shared" si="18"/>
        <v/>
      </c>
      <c r="AY35" s="88" t="str">
        <f t="shared" si="19"/>
        <v/>
      </c>
      <c r="AZ35" s="88" t="str">
        <f t="shared" si="20"/>
        <v/>
      </c>
      <c r="BA35" s="88" t="str">
        <f t="shared" si="21"/>
        <v/>
      </c>
      <c r="BB35" s="88" t="str">
        <f t="shared" si="22"/>
        <v/>
      </c>
      <c r="BC35" s="88" t="str">
        <f t="shared" si="23"/>
        <v/>
      </c>
      <c r="BD35" s="88" t="str">
        <f t="shared" si="24"/>
        <v/>
      </c>
    </row>
    <row r="36" spans="1:56" ht="57.75" customHeight="1" x14ac:dyDescent="0.15">
      <c r="A36" s="1">
        <v>26</v>
      </c>
      <c r="B36" s="29"/>
      <c r="C36" s="31"/>
      <c r="D36" s="30"/>
      <c r="E36" s="31"/>
      <c r="F36" s="29"/>
      <c r="G36" s="61"/>
      <c r="H36" s="29"/>
      <c r="I36" s="29"/>
      <c r="J36" s="32" t="str">
        <f t="shared" si="25"/>
        <v/>
      </c>
      <c r="K36" s="61" t="str">
        <f t="shared" si="2"/>
        <v/>
      </c>
      <c r="L36" s="61"/>
      <c r="M36" s="61"/>
      <c r="N36" s="31"/>
      <c r="O36" s="92"/>
      <c r="P36" s="31"/>
      <c r="Q36" s="31"/>
      <c r="R36" s="92"/>
      <c r="S36" s="31"/>
      <c r="T36" s="31"/>
      <c r="U36" s="31"/>
      <c r="V36" s="31"/>
      <c r="W36" s="31"/>
      <c r="X36" s="31"/>
      <c r="Y36" s="31"/>
      <c r="Z36" s="31"/>
      <c r="AA36" s="31"/>
      <c r="AB36" s="31"/>
      <c r="AC36" s="31"/>
      <c r="AD36" s="31"/>
      <c r="AE36" s="31"/>
      <c r="AF36" s="32" t="str">
        <f t="shared" si="26"/>
        <v/>
      </c>
      <c r="AH36" s="88" t="str">
        <f t="shared" si="3"/>
        <v/>
      </c>
      <c r="AI36" s="88" t="str">
        <f>IF(AH36&lt;&gt;"", COUNTIF(AH$10:AH36, AH36), "")</f>
        <v/>
      </c>
      <c r="AJ36" s="88" t="str">
        <f t="shared" si="4"/>
        <v/>
      </c>
      <c r="AK36" s="88" t="str">
        <f t="shared" si="5"/>
        <v/>
      </c>
      <c r="AL36" s="88" t="str">
        <f t="shared" si="6"/>
        <v/>
      </c>
      <c r="AM36" s="88" t="str">
        <f t="shared" si="7"/>
        <v/>
      </c>
      <c r="AN36" s="88" t="str">
        <f t="shared" si="8"/>
        <v/>
      </c>
      <c r="AO36" s="88" t="str">
        <f t="shared" si="9"/>
        <v/>
      </c>
      <c r="AP36" s="88" t="str">
        <f t="shared" si="10"/>
        <v/>
      </c>
      <c r="AQ36" s="88" t="str">
        <f t="shared" si="11"/>
        <v/>
      </c>
      <c r="AR36" s="88" t="str">
        <f t="shared" si="12"/>
        <v/>
      </c>
      <c r="AS36" s="88" t="str">
        <f t="shared" si="13"/>
        <v/>
      </c>
      <c r="AT36" s="88" t="str">
        <f t="shared" si="14"/>
        <v/>
      </c>
      <c r="AU36" s="88" t="str">
        <f t="shared" si="15"/>
        <v/>
      </c>
      <c r="AV36" s="88" t="str">
        <f t="shared" si="16"/>
        <v/>
      </c>
      <c r="AW36" s="88" t="str">
        <f t="shared" si="17"/>
        <v/>
      </c>
      <c r="AX36" s="88" t="str">
        <f t="shared" si="18"/>
        <v/>
      </c>
      <c r="AY36" s="88" t="str">
        <f t="shared" si="19"/>
        <v/>
      </c>
      <c r="AZ36" s="88" t="str">
        <f t="shared" si="20"/>
        <v/>
      </c>
      <c r="BA36" s="88" t="str">
        <f t="shared" si="21"/>
        <v/>
      </c>
      <c r="BB36" s="88" t="str">
        <f t="shared" si="22"/>
        <v/>
      </c>
      <c r="BC36" s="88" t="str">
        <f t="shared" si="23"/>
        <v/>
      </c>
      <c r="BD36" s="88" t="str">
        <f t="shared" si="24"/>
        <v/>
      </c>
    </row>
    <row r="37" spans="1:56" ht="57.75" customHeight="1" x14ac:dyDescent="0.15">
      <c r="A37" s="1">
        <v>27</v>
      </c>
      <c r="B37" s="29"/>
      <c r="C37" s="31"/>
      <c r="D37" s="30"/>
      <c r="E37" s="31"/>
      <c r="F37" s="29"/>
      <c r="G37" s="61"/>
      <c r="H37" s="29"/>
      <c r="I37" s="29"/>
      <c r="J37" s="32" t="str">
        <f t="shared" si="25"/>
        <v/>
      </c>
      <c r="K37" s="61" t="str">
        <f t="shared" si="2"/>
        <v/>
      </c>
      <c r="L37" s="61"/>
      <c r="M37" s="61"/>
      <c r="N37" s="31"/>
      <c r="O37" s="92"/>
      <c r="P37" s="31"/>
      <c r="Q37" s="31"/>
      <c r="R37" s="92"/>
      <c r="S37" s="31"/>
      <c r="T37" s="31"/>
      <c r="U37" s="31"/>
      <c r="V37" s="31"/>
      <c r="W37" s="31"/>
      <c r="X37" s="31"/>
      <c r="Y37" s="31"/>
      <c r="Z37" s="31"/>
      <c r="AA37" s="31"/>
      <c r="AB37" s="31"/>
      <c r="AC37" s="31"/>
      <c r="AD37" s="31"/>
      <c r="AE37" s="31"/>
      <c r="AF37" s="32" t="str">
        <f t="shared" si="26"/>
        <v/>
      </c>
      <c r="AH37" s="88" t="str">
        <f t="shared" si="3"/>
        <v/>
      </c>
      <c r="AI37" s="88" t="str">
        <f>IF(AH37&lt;&gt;"", COUNTIF(AH$10:AH37, AH37), "")</f>
        <v/>
      </c>
      <c r="AJ37" s="88" t="str">
        <f t="shared" si="4"/>
        <v/>
      </c>
      <c r="AK37" s="88" t="str">
        <f t="shared" si="5"/>
        <v/>
      </c>
      <c r="AL37" s="88" t="str">
        <f t="shared" si="6"/>
        <v/>
      </c>
      <c r="AM37" s="88" t="str">
        <f t="shared" si="7"/>
        <v/>
      </c>
      <c r="AN37" s="88" t="str">
        <f t="shared" si="8"/>
        <v/>
      </c>
      <c r="AO37" s="88" t="str">
        <f t="shared" si="9"/>
        <v/>
      </c>
      <c r="AP37" s="88" t="str">
        <f t="shared" si="10"/>
        <v/>
      </c>
      <c r="AQ37" s="88" t="str">
        <f t="shared" si="11"/>
        <v/>
      </c>
      <c r="AR37" s="88" t="str">
        <f t="shared" si="12"/>
        <v/>
      </c>
      <c r="AS37" s="88" t="str">
        <f t="shared" si="13"/>
        <v/>
      </c>
      <c r="AT37" s="88" t="str">
        <f t="shared" si="14"/>
        <v/>
      </c>
      <c r="AU37" s="88" t="str">
        <f t="shared" si="15"/>
        <v/>
      </c>
      <c r="AV37" s="88" t="str">
        <f t="shared" si="16"/>
        <v/>
      </c>
      <c r="AW37" s="88" t="str">
        <f t="shared" si="17"/>
        <v/>
      </c>
      <c r="AX37" s="88" t="str">
        <f t="shared" si="18"/>
        <v/>
      </c>
      <c r="AY37" s="88" t="str">
        <f t="shared" si="19"/>
        <v/>
      </c>
      <c r="AZ37" s="88" t="str">
        <f t="shared" si="20"/>
        <v/>
      </c>
      <c r="BA37" s="88" t="str">
        <f t="shared" si="21"/>
        <v/>
      </c>
      <c r="BB37" s="88" t="str">
        <f t="shared" si="22"/>
        <v/>
      </c>
      <c r="BC37" s="88" t="str">
        <f t="shared" si="23"/>
        <v/>
      </c>
      <c r="BD37" s="88" t="str">
        <f t="shared" si="24"/>
        <v/>
      </c>
    </row>
    <row r="38" spans="1:56" ht="57.75" customHeight="1" x14ac:dyDescent="0.15">
      <c r="A38" s="1">
        <v>28</v>
      </c>
      <c r="B38" s="29"/>
      <c r="C38" s="31"/>
      <c r="D38" s="30"/>
      <c r="E38" s="31"/>
      <c r="F38" s="29"/>
      <c r="G38" s="61"/>
      <c r="H38" s="29"/>
      <c r="I38" s="29"/>
      <c r="J38" s="32" t="str">
        <f t="shared" si="25"/>
        <v/>
      </c>
      <c r="K38" s="61" t="str">
        <f t="shared" si="2"/>
        <v/>
      </c>
      <c r="L38" s="61"/>
      <c r="M38" s="61"/>
      <c r="N38" s="31"/>
      <c r="O38" s="92"/>
      <c r="P38" s="31"/>
      <c r="Q38" s="31"/>
      <c r="R38" s="92"/>
      <c r="S38" s="31"/>
      <c r="T38" s="31"/>
      <c r="U38" s="31"/>
      <c r="V38" s="31"/>
      <c r="W38" s="31"/>
      <c r="X38" s="31"/>
      <c r="Y38" s="31"/>
      <c r="Z38" s="31"/>
      <c r="AA38" s="31"/>
      <c r="AB38" s="31"/>
      <c r="AC38" s="31"/>
      <c r="AD38" s="31"/>
      <c r="AE38" s="31"/>
      <c r="AF38" s="32" t="str">
        <f t="shared" si="26"/>
        <v/>
      </c>
      <c r="AH38" s="88" t="str">
        <f t="shared" si="3"/>
        <v/>
      </c>
      <c r="AI38" s="88" t="str">
        <f>IF(AH38&lt;&gt;"", COUNTIF(AH$10:AH38, AH38), "")</f>
        <v/>
      </c>
      <c r="AJ38" s="88" t="str">
        <f t="shared" si="4"/>
        <v/>
      </c>
      <c r="AK38" s="88" t="str">
        <f t="shared" si="5"/>
        <v/>
      </c>
      <c r="AL38" s="88" t="str">
        <f t="shared" si="6"/>
        <v/>
      </c>
      <c r="AM38" s="88" t="str">
        <f t="shared" si="7"/>
        <v/>
      </c>
      <c r="AN38" s="88" t="str">
        <f t="shared" si="8"/>
        <v/>
      </c>
      <c r="AO38" s="88" t="str">
        <f t="shared" si="9"/>
        <v/>
      </c>
      <c r="AP38" s="88" t="str">
        <f t="shared" si="10"/>
        <v/>
      </c>
      <c r="AQ38" s="88" t="str">
        <f t="shared" si="11"/>
        <v/>
      </c>
      <c r="AR38" s="88" t="str">
        <f t="shared" si="12"/>
        <v/>
      </c>
      <c r="AS38" s="88" t="str">
        <f t="shared" si="13"/>
        <v/>
      </c>
      <c r="AT38" s="88" t="str">
        <f t="shared" si="14"/>
        <v/>
      </c>
      <c r="AU38" s="88" t="str">
        <f t="shared" si="15"/>
        <v/>
      </c>
      <c r="AV38" s="88" t="str">
        <f t="shared" si="16"/>
        <v/>
      </c>
      <c r="AW38" s="88" t="str">
        <f t="shared" si="17"/>
        <v/>
      </c>
      <c r="AX38" s="88" t="str">
        <f t="shared" si="18"/>
        <v/>
      </c>
      <c r="AY38" s="88" t="str">
        <f t="shared" si="19"/>
        <v/>
      </c>
      <c r="AZ38" s="88" t="str">
        <f t="shared" si="20"/>
        <v/>
      </c>
      <c r="BA38" s="88" t="str">
        <f t="shared" si="21"/>
        <v/>
      </c>
      <c r="BB38" s="88" t="str">
        <f t="shared" si="22"/>
        <v/>
      </c>
      <c r="BC38" s="88" t="str">
        <f t="shared" si="23"/>
        <v/>
      </c>
      <c r="BD38" s="88" t="str">
        <f t="shared" si="24"/>
        <v/>
      </c>
    </row>
    <row r="39" spans="1:56" ht="57.75" customHeight="1" x14ac:dyDescent="0.15">
      <c r="A39" s="1">
        <v>29</v>
      </c>
      <c r="B39" s="29"/>
      <c r="C39" s="31"/>
      <c r="D39" s="30"/>
      <c r="E39" s="31"/>
      <c r="F39" s="29"/>
      <c r="G39" s="61"/>
      <c r="H39" s="29"/>
      <c r="I39" s="29"/>
      <c r="J39" s="32" t="str">
        <f t="shared" si="25"/>
        <v/>
      </c>
      <c r="K39" s="61" t="str">
        <f t="shared" si="2"/>
        <v/>
      </c>
      <c r="L39" s="61"/>
      <c r="M39" s="61"/>
      <c r="N39" s="31"/>
      <c r="O39" s="92"/>
      <c r="P39" s="31"/>
      <c r="Q39" s="31"/>
      <c r="R39" s="92"/>
      <c r="S39" s="31"/>
      <c r="T39" s="31"/>
      <c r="U39" s="31"/>
      <c r="V39" s="31"/>
      <c r="W39" s="31"/>
      <c r="X39" s="31"/>
      <c r="Y39" s="31"/>
      <c r="Z39" s="31"/>
      <c r="AA39" s="31"/>
      <c r="AB39" s="31"/>
      <c r="AC39" s="31"/>
      <c r="AD39" s="31"/>
      <c r="AE39" s="31"/>
      <c r="AF39" s="32" t="str">
        <f t="shared" si="26"/>
        <v/>
      </c>
      <c r="AH39" s="88" t="str">
        <f t="shared" si="3"/>
        <v/>
      </c>
      <c r="AI39" s="88" t="str">
        <f>IF(AH39&lt;&gt;"", COUNTIF(AH$10:AH39, AH39), "")</f>
        <v/>
      </c>
      <c r="AJ39" s="88" t="str">
        <f t="shared" si="4"/>
        <v/>
      </c>
      <c r="AK39" s="88" t="str">
        <f t="shared" si="5"/>
        <v/>
      </c>
      <c r="AL39" s="88" t="str">
        <f t="shared" si="6"/>
        <v/>
      </c>
      <c r="AM39" s="88" t="str">
        <f t="shared" si="7"/>
        <v/>
      </c>
      <c r="AN39" s="88" t="str">
        <f t="shared" si="8"/>
        <v/>
      </c>
      <c r="AO39" s="88" t="str">
        <f t="shared" si="9"/>
        <v/>
      </c>
      <c r="AP39" s="88" t="str">
        <f t="shared" si="10"/>
        <v/>
      </c>
      <c r="AQ39" s="88" t="str">
        <f t="shared" si="11"/>
        <v/>
      </c>
      <c r="AR39" s="88" t="str">
        <f t="shared" si="12"/>
        <v/>
      </c>
      <c r="AS39" s="88" t="str">
        <f t="shared" si="13"/>
        <v/>
      </c>
      <c r="AT39" s="88" t="str">
        <f t="shared" si="14"/>
        <v/>
      </c>
      <c r="AU39" s="88" t="str">
        <f t="shared" si="15"/>
        <v/>
      </c>
      <c r="AV39" s="88" t="str">
        <f t="shared" si="16"/>
        <v/>
      </c>
      <c r="AW39" s="88" t="str">
        <f t="shared" si="17"/>
        <v/>
      </c>
      <c r="AX39" s="88" t="str">
        <f t="shared" si="18"/>
        <v/>
      </c>
      <c r="AY39" s="88" t="str">
        <f t="shared" si="19"/>
        <v/>
      </c>
      <c r="AZ39" s="88" t="str">
        <f t="shared" si="20"/>
        <v/>
      </c>
      <c r="BA39" s="88" t="str">
        <f t="shared" si="21"/>
        <v/>
      </c>
      <c r="BB39" s="88" t="str">
        <f t="shared" si="22"/>
        <v/>
      </c>
      <c r="BC39" s="88" t="str">
        <f t="shared" si="23"/>
        <v/>
      </c>
      <c r="BD39" s="88" t="str">
        <f t="shared" si="24"/>
        <v/>
      </c>
    </row>
    <row r="40" spans="1:56" ht="57.75" customHeight="1" x14ac:dyDescent="0.15">
      <c r="A40" s="1">
        <v>30</v>
      </c>
      <c r="B40" s="29"/>
      <c r="C40" s="31"/>
      <c r="D40" s="30"/>
      <c r="E40" s="31"/>
      <c r="F40" s="29"/>
      <c r="G40" s="61"/>
      <c r="H40" s="29"/>
      <c r="I40" s="29"/>
      <c r="J40" s="32" t="str">
        <f t="shared" si="25"/>
        <v/>
      </c>
      <c r="K40" s="61" t="str">
        <f t="shared" si="2"/>
        <v/>
      </c>
      <c r="L40" s="61"/>
      <c r="M40" s="61"/>
      <c r="N40" s="31"/>
      <c r="O40" s="92"/>
      <c r="P40" s="31"/>
      <c r="Q40" s="31"/>
      <c r="R40" s="92"/>
      <c r="S40" s="31"/>
      <c r="T40" s="31"/>
      <c r="U40" s="31"/>
      <c r="V40" s="31"/>
      <c r="W40" s="31"/>
      <c r="X40" s="31"/>
      <c r="Y40" s="31"/>
      <c r="Z40" s="31"/>
      <c r="AA40" s="31"/>
      <c r="AB40" s="31"/>
      <c r="AC40" s="31"/>
      <c r="AD40" s="31"/>
      <c r="AE40" s="31"/>
      <c r="AF40" s="32" t="str">
        <f t="shared" si="26"/>
        <v/>
      </c>
      <c r="AH40" s="88" t="str">
        <f t="shared" si="3"/>
        <v/>
      </c>
      <c r="AI40" s="88" t="str">
        <f>IF(AH40&lt;&gt;"", COUNTIF(AH$10:AH40, AH40), "")</f>
        <v/>
      </c>
      <c r="AJ40" s="88" t="str">
        <f t="shared" si="4"/>
        <v/>
      </c>
      <c r="AK40" s="88" t="str">
        <f t="shared" si="5"/>
        <v/>
      </c>
      <c r="AL40" s="88" t="str">
        <f t="shared" si="6"/>
        <v/>
      </c>
      <c r="AM40" s="88" t="str">
        <f t="shared" si="7"/>
        <v/>
      </c>
      <c r="AN40" s="88" t="str">
        <f t="shared" si="8"/>
        <v/>
      </c>
      <c r="AO40" s="88" t="str">
        <f t="shared" si="9"/>
        <v/>
      </c>
      <c r="AP40" s="88" t="str">
        <f t="shared" si="10"/>
        <v/>
      </c>
      <c r="AQ40" s="88" t="str">
        <f t="shared" si="11"/>
        <v/>
      </c>
      <c r="AR40" s="88" t="str">
        <f t="shared" si="12"/>
        <v/>
      </c>
      <c r="AS40" s="88" t="str">
        <f t="shared" si="13"/>
        <v/>
      </c>
      <c r="AT40" s="88" t="str">
        <f t="shared" si="14"/>
        <v/>
      </c>
      <c r="AU40" s="88" t="str">
        <f t="shared" si="15"/>
        <v/>
      </c>
      <c r="AV40" s="88" t="str">
        <f t="shared" si="16"/>
        <v/>
      </c>
      <c r="AW40" s="88" t="str">
        <f t="shared" si="17"/>
        <v/>
      </c>
      <c r="AX40" s="88" t="str">
        <f t="shared" si="18"/>
        <v/>
      </c>
      <c r="AY40" s="88" t="str">
        <f t="shared" si="19"/>
        <v/>
      </c>
      <c r="AZ40" s="88" t="str">
        <f t="shared" si="20"/>
        <v/>
      </c>
      <c r="BA40" s="88" t="str">
        <f t="shared" si="21"/>
        <v/>
      </c>
      <c r="BB40" s="88" t="str">
        <f t="shared" si="22"/>
        <v/>
      </c>
      <c r="BC40" s="88" t="str">
        <f t="shared" si="23"/>
        <v/>
      </c>
      <c r="BD40" s="88" t="str">
        <f t="shared" si="24"/>
        <v/>
      </c>
    </row>
    <row r="41" spans="1:56" ht="57.75" customHeight="1" x14ac:dyDescent="0.15">
      <c r="A41" s="1">
        <v>31</v>
      </c>
      <c r="B41" s="29"/>
      <c r="C41" s="31"/>
      <c r="D41" s="30"/>
      <c r="E41" s="31"/>
      <c r="F41" s="29"/>
      <c r="G41" s="61"/>
      <c r="H41" s="29"/>
      <c r="I41" s="29"/>
      <c r="J41" s="32" t="str">
        <f t="shared" si="25"/>
        <v/>
      </c>
      <c r="K41" s="61" t="str">
        <f t="shared" si="2"/>
        <v/>
      </c>
      <c r="L41" s="61"/>
      <c r="M41" s="61"/>
      <c r="N41" s="31"/>
      <c r="O41" s="92"/>
      <c r="P41" s="31"/>
      <c r="Q41" s="31"/>
      <c r="R41" s="92"/>
      <c r="S41" s="31"/>
      <c r="T41" s="31"/>
      <c r="U41" s="31"/>
      <c r="V41" s="31"/>
      <c r="W41" s="31"/>
      <c r="X41" s="31"/>
      <c r="Y41" s="31"/>
      <c r="Z41" s="31"/>
      <c r="AA41" s="31"/>
      <c r="AB41" s="31"/>
      <c r="AC41" s="31"/>
      <c r="AD41" s="31"/>
      <c r="AE41" s="31"/>
      <c r="AF41" s="32" t="str">
        <f t="shared" si="26"/>
        <v/>
      </c>
      <c r="AH41" s="88" t="str">
        <f t="shared" si="3"/>
        <v/>
      </c>
      <c r="AI41" s="88" t="str">
        <f>IF(AH41&lt;&gt;"", COUNTIF(AH$10:AH41, AH41), "")</f>
        <v/>
      </c>
      <c r="AJ41" s="88" t="str">
        <f t="shared" si="4"/>
        <v/>
      </c>
      <c r="AK41" s="88" t="str">
        <f t="shared" si="5"/>
        <v/>
      </c>
      <c r="AL41" s="88" t="str">
        <f t="shared" si="6"/>
        <v/>
      </c>
      <c r="AM41" s="88" t="str">
        <f t="shared" si="7"/>
        <v/>
      </c>
      <c r="AN41" s="88" t="str">
        <f t="shared" si="8"/>
        <v/>
      </c>
      <c r="AO41" s="88" t="str">
        <f t="shared" si="9"/>
        <v/>
      </c>
      <c r="AP41" s="88" t="str">
        <f t="shared" si="10"/>
        <v/>
      </c>
      <c r="AQ41" s="88" t="str">
        <f t="shared" si="11"/>
        <v/>
      </c>
      <c r="AR41" s="88" t="str">
        <f t="shared" si="12"/>
        <v/>
      </c>
      <c r="AS41" s="88" t="str">
        <f t="shared" si="13"/>
        <v/>
      </c>
      <c r="AT41" s="88" t="str">
        <f t="shared" si="14"/>
        <v/>
      </c>
      <c r="AU41" s="88" t="str">
        <f t="shared" si="15"/>
        <v/>
      </c>
      <c r="AV41" s="88" t="str">
        <f t="shared" si="16"/>
        <v/>
      </c>
      <c r="AW41" s="88" t="str">
        <f t="shared" si="17"/>
        <v/>
      </c>
      <c r="AX41" s="88" t="str">
        <f t="shared" si="18"/>
        <v/>
      </c>
      <c r="AY41" s="88" t="str">
        <f t="shared" si="19"/>
        <v/>
      </c>
      <c r="AZ41" s="88" t="str">
        <f t="shared" si="20"/>
        <v/>
      </c>
      <c r="BA41" s="88" t="str">
        <f t="shared" si="21"/>
        <v/>
      </c>
      <c r="BB41" s="88" t="str">
        <f t="shared" si="22"/>
        <v/>
      </c>
      <c r="BC41" s="88" t="str">
        <f t="shared" si="23"/>
        <v/>
      </c>
      <c r="BD41" s="88" t="str">
        <f t="shared" si="24"/>
        <v/>
      </c>
    </row>
    <row r="42" spans="1:56" ht="57.75" customHeight="1" x14ac:dyDescent="0.15">
      <c r="A42" s="1">
        <v>32</v>
      </c>
      <c r="B42" s="29"/>
      <c r="C42" s="31"/>
      <c r="D42" s="30"/>
      <c r="E42" s="31"/>
      <c r="F42" s="29"/>
      <c r="G42" s="61"/>
      <c r="H42" s="29"/>
      <c r="I42" s="29"/>
      <c r="J42" s="32" t="str">
        <f t="shared" si="25"/>
        <v/>
      </c>
      <c r="K42" s="61" t="str">
        <f t="shared" si="2"/>
        <v/>
      </c>
      <c r="L42" s="61"/>
      <c r="M42" s="61"/>
      <c r="N42" s="31"/>
      <c r="O42" s="92"/>
      <c r="P42" s="31"/>
      <c r="Q42" s="31"/>
      <c r="R42" s="92"/>
      <c r="S42" s="31"/>
      <c r="T42" s="31"/>
      <c r="U42" s="31"/>
      <c r="V42" s="31"/>
      <c r="W42" s="31"/>
      <c r="X42" s="31"/>
      <c r="Y42" s="31"/>
      <c r="Z42" s="31"/>
      <c r="AA42" s="31"/>
      <c r="AB42" s="31"/>
      <c r="AC42" s="31"/>
      <c r="AD42" s="31"/>
      <c r="AE42" s="31"/>
      <c r="AF42" s="32" t="str">
        <f t="shared" si="26"/>
        <v/>
      </c>
      <c r="AH42" s="88" t="str">
        <f t="shared" si="3"/>
        <v/>
      </c>
      <c r="AI42" s="88" t="str">
        <f>IF(AH42&lt;&gt;"", COUNTIF(AH$10:AH42, AH42), "")</f>
        <v/>
      </c>
      <c r="AJ42" s="88" t="str">
        <f t="shared" si="4"/>
        <v/>
      </c>
      <c r="AK42" s="88" t="str">
        <f t="shared" si="5"/>
        <v/>
      </c>
      <c r="AL42" s="88" t="str">
        <f t="shared" si="6"/>
        <v/>
      </c>
      <c r="AM42" s="88" t="str">
        <f t="shared" si="7"/>
        <v/>
      </c>
      <c r="AN42" s="88" t="str">
        <f t="shared" si="8"/>
        <v/>
      </c>
      <c r="AO42" s="88" t="str">
        <f t="shared" si="9"/>
        <v/>
      </c>
      <c r="AP42" s="88" t="str">
        <f t="shared" si="10"/>
        <v/>
      </c>
      <c r="AQ42" s="88" t="str">
        <f t="shared" si="11"/>
        <v/>
      </c>
      <c r="AR42" s="88" t="str">
        <f t="shared" si="12"/>
        <v/>
      </c>
      <c r="AS42" s="88" t="str">
        <f t="shared" si="13"/>
        <v/>
      </c>
      <c r="AT42" s="88" t="str">
        <f t="shared" si="14"/>
        <v/>
      </c>
      <c r="AU42" s="88" t="str">
        <f t="shared" si="15"/>
        <v/>
      </c>
      <c r="AV42" s="88" t="str">
        <f t="shared" si="16"/>
        <v/>
      </c>
      <c r="AW42" s="88" t="str">
        <f t="shared" si="17"/>
        <v/>
      </c>
      <c r="AX42" s="88" t="str">
        <f t="shared" si="18"/>
        <v/>
      </c>
      <c r="AY42" s="88" t="str">
        <f t="shared" si="19"/>
        <v/>
      </c>
      <c r="AZ42" s="88" t="str">
        <f t="shared" si="20"/>
        <v/>
      </c>
      <c r="BA42" s="88" t="str">
        <f t="shared" si="21"/>
        <v/>
      </c>
      <c r="BB42" s="88" t="str">
        <f t="shared" si="22"/>
        <v/>
      </c>
      <c r="BC42" s="88" t="str">
        <f t="shared" si="23"/>
        <v/>
      </c>
      <c r="BD42" s="88" t="str">
        <f t="shared" si="24"/>
        <v/>
      </c>
    </row>
    <row r="43" spans="1:56" ht="57.75" customHeight="1" x14ac:dyDescent="0.15">
      <c r="A43" s="1">
        <v>33</v>
      </c>
      <c r="B43" s="29"/>
      <c r="C43" s="31"/>
      <c r="D43" s="30"/>
      <c r="E43" s="31"/>
      <c r="F43" s="29"/>
      <c r="G43" s="61"/>
      <c r="H43" s="29"/>
      <c r="I43" s="29"/>
      <c r="J43" s="32" t="str">
        <f t="shared" si="25"/>
        <v/>
      </c>
      <c r="K43" s="61" t="str">
        <f t="shared" si="2"/>
        <v/>
      </c>
      <c r="L43" s="61"/>
      <c r="M43" s="61"/>
      <c r="N43" s="31"/>
      <c r="O43" s="92"/>
      <c r="P43" s="31"/>
      <c r="Q43" s="31"/>
      <c r="R43" s="92"/>
      <c r="S43" s="31"/>
      <c r="T43" s="31"/>
      <c r="U43" s="31"/>
      <c r="V43" s="31"/>
      <c r="W43" s="31"/>
      <c r="X43" s="31"/>
      <c r="Y43" s="31"/>
      <c r="Z43" s="31"/>
      <c r="AA43" s="31"/>
      <c r="AB43" s="31"/>
      <c r="AC43" s="31"/>
      <c r="AD43" s="31"/>
      <c r="AE43" s="31"/>
      <c r="AF43" s="32" t="str">
        <f t="shared" si="26"/>
        <v/>
      </c>
      <c r="AH43" s="88" t="str">
        <f t="shared" si="3"/>
        <v/>
      </c>
      <c r="AI43" s="88" t="str">
        <f>IF(AH43&lt;&gt;"", COUNTIF(AH$10:AH43, AH43), "")</f>
        <v/>
      </c>
      <c r="AJ43" s="88" t="str">
        <f t="shared" si="4"/>
        <v/>
      </c>
      <c r="AK43" s="88" t="str">
        <f t="shared" si="5"/>
        <v/>
      </c>
      <c r="AL43" s="88" t="str">
        <f t="shared" si="6"/>
        <v/>
      </c>
      <c r="AM43" s="88" t="str">
        <f t="shared" si="7"/>
        <v/>
      </c>
      <c r="AN43" s="88" t="str">
        <f t="shared" si="8"/>
        <v/>
      </c>
      <c r="AO43" s="88" t="str">
        <f t="shared" si="9"/>
        <v/>
      </c>
      <c r="AP43" s="88" t="str">
        <f t="shared" si="10"/>
        <v/>
      </c>
      <c r="AQ43" s="88" t="str">
        <f t="shared" si="11"/>
        <v/>
      </c>
      <c r="AR43" s="88" t="str">
        <f t="shared" si="12"/>
        <v/>
      </c>
      <c r="AS43" s="88" t="str">
        <f t="shared" si="13"/>
        <v/>
      </c>
      <c r="AT43" s="88" t="str">
        <f t="shared" si="14"/>
        <v/>
      </c>
      <c r="AU43" s="88" t="str">
        <f t="shared" si="15"/>
        <v/>
      </c>
      <c r="AV43" s="88" t="str">
        <f t="shared" si="16"/>
        <v/>
      </c>
      <c r="AW43" s="88" t="str">
        <f t="shared" si="17"/>
        <v/>
      </c>
      <c r="AX43" s="88" t="str">
        <f t="shared" si="18"/>
        <v/>
      </c>
      <c r="AY43" s="88" t="str">
        <f t="shared" si="19"/>
        <v/>
      </c>
      <c r="AZ43" s="88" t="str">
        <f t="shared" si="20"/>
        <v/>
      </c>
      <c r="BA43" s="88" t="str">
        <f t="shared" si="21"/>
        <v/>
      </c>
      <c r="BB43" s="88" t="str">
        <f t="shared" si="22"/>
        <v/>
      </c>
      <c r="BC43" s="88" t="str">
        <f t="shared" si="23"/>
        <v/>
      </c>
      <c r="BD43" s="88" t="str">
        <f t="shared" si="24"/>
        <v/>
      </c>
    </row>
    <row r="44" spans="1:56" ht="57.75" customHeight="1" x14ac:dyDescent="0.15">
      <c r="A44" s="1">
        <v>34</v>
      </c>
      <c r="B44" s="29"/>
      <c r="C44" s="31"/>
      <c r="D44" s="30"/>
      <c r="E44" s="31"/>
      <c r="F44" s="29"/>
      <c r="G44" s="61"/>
      <c r="H44" s="29"/>
      <c r="I44" s="29"/>
      <c r="J44" s="32" t="str">
        <f t="shared" si="25"/>
        <v/>
      </c>
      <c r="K44" s="61" t="str">
        <f t="shared" si="2"/>
        <v/>
      </c>
      <c r="L44" s="61"/>
      <c r="M44" s="61"/>
      <c r="N44" s="31"/>
      <c r="O44" s="92"/>
      <c r="P44" s="31"/>
      <c r="Q44" s="31"/>
      <c r="R44" s="92"/>
      <c r="S44" s="31"/>
      <c r="T44" s="31"/>
      <c r="U44" s="31"/>
      <c r="V44" s="31"/>
      <c r="W44" s="31"/>
      <c r="X44" s="31"/>
      <c r="Y44" s="31"/>
      <c r="Z44" s="31"/>
      <c r="AA44" s="31"/>
      <c r="AB44" s="31"/>
      <c r="AC44" s="31"/>
      <c r="AD44" s="31"/>
      <c r="AE44" s="31"/>
      <c r="AF44" s="32" t="str">
        <f t="shared" si="26"/>
        <v/>
      </c>
      <c r="AH44" s="88" t="str">
        <f t="shared" si="3"/>
        <v/>
      </c>
      <c r="AI44" s="88" t="str">
        <f>IF(AH44&lt;&gt;"", COUNTIF(AH$10:AH44, AH44), "")</f>
        <v/>
      </c>
      <c r="AJ44" s="88" t="str">
        <f t="shared" si="4"/>
        <v/>
      </c>
      <c r="AK44" s="88" t="str">
        <f t="shared" si="5"/>
        <v/>
      </c>
      <c r="AL44" s="88" t="str">
        <f t="shared" si="6"/>
        <v/>
      </c>
      <c r="AM44" s="88" t="str">
        <f t="shared" si="7"/>
        <v/>
      </c>
      <c r="AN44" s="88" t="str">
        <f t="shared" si="8"/>
        <v/>
      </c>
      <c r="AO44" s="88" t="str">
        <f t="shared" si="9"/>
        <v/>
      </c>
      <c r="AP44" s="88" t="str">
        <f t="shared" si="10"/>
        <v/>
      </c>
      <c r="AQ44" s="88" t="str">
        <f t="shared" si="11"/>
        <v/>
      </c>
      <c r="AR44" s="88" t="str">
        <f t="shared" si="12"/>
        <v/>
      </c>
      <c r="AS44" s="88" t="str">
        <f t="shared" si="13"/>
        <v/>
      </c>
      <c r="AT44" s="88" t="str">
        <f t="shared" si="14"/>
        <v/>
      </c>
      <c r="AU44" s="88" t="str">
        <f t="shared" si="15"/>
        <v/>
      </c>
      <c r="AV44" s="88" t="str">
        <f t="shared" si="16"/>
        <v/>
      </c>
      <c r="AW44" s="88" t="str">
        <f t="shared" si="17"/>
        <v/>
      </c>
      <c r="AX44" s="88" t="str">
        <f t="shared" si="18"/>
        <v/>
      </c>
      <c r="AY44" s="88" t="str">
        <f t="shared" si="19"/>
        <v/>
      </c>
      <c r="AZ44" s="88" t="str">
        <f t="shared" si="20"/>
        <v/>
      </c>
      <c r="BA44" s="88" t="str">
        <f t="shared" si="21"/>
        <v/>
      </c>
      <c r="BB44" s="88" t="str">
        <f t="shared" si="22"/>
        <v/>
      </c>
      <c r="BC44" s="88" t="str">
        <f t="shared" si="23"/>
        <v/>
      </c>
      <c r="BD44" s="88" t="str">
        <f t="shared" si="24"/>
        <v/>
      </c>
    </row>
    <row r="45" spans="1:56" ht="57.75" customHeight="1" x14ac:dyDescent="0.15">
      <c r="A45" s="1">
        <v>35</v>
      </c>
      <c r="B45" s="29"/>
      <c r="C45" s="31"/>
      <c r="D45" s="30"/>
      <c r="E45" s="31"/>
      <c r="F45" s="29"/>
      <c r="G45" s="61"/>
      <c r="H45" s="29"/>
      <c r="I45" s="29"/>
      <c r="J45" s="32" t="str">
        <f t="shared" si="25"/>
        <v/>
      </c>
      <c r="K45" s="61" t="str">
        <f t="shared" si="2"/>
        <v/>
      </c>
      <c r="L45" s="61"/>
      <c r="M45" s="61"/>
      <c r="N45" s="31"/>
      <c r="O45" s="92"/>
      <c r="P45" s="31"/>
      <c r="Q45" s="31"/>
      <c r="R45" s="92"/>
      <c r="S45" s="31"/>
      <c r="T45" s="31"/>
      <c r="U45" s="31"/>
      <c r="V45" s="31"/>
      <c r="W45" s="31"/>
      <c r="X45" s="31"/>
      <c r="Y45" s="31"/>
      <c r="Z45" s="31"/>
      <c r="AA45" s="31"/>
      <c r="AB45" s="31"/>
      <c r="AC45" s="31"/>
      <c r="AD45" s="31"/>
      <c r="AE45" s="31"/>
      <c r="AF45" s="32" t="str">
        <f t="shared" si="26"/>
        <v/>
      </c>
      <c r="AH45" s="88" t="str">
        <f t="shared" si="3"/>
        <v/>
      </c>
      <c r="AI45" s="88" t="str">
        <f>IF(AH45&lt;&gt;"", COUNTIF(AH$10:AH45, AH45), "")</f>
        <v/>
      </c>
      <c r="AJ45" s="88" t="str">
        <f t="shared" si="4"/>
        <v/>
      </c>
      <c r="AK45" s="88" t="str">
        <f t="shared" si="5"/>
        <v/>
      </c>
      <c r="AL45" s="88" t="str">
        <f t="shared" si="6"/>
        <v/>
      </c>
      <c r="AM45" s="88" t="str">
        <f t="shared" si="7"/>
        <v/>
      </c>
      <c r="AN45" s="88" t="str">
        <f t="shared" si="8"/>
        <v/>
      </c>
      <c r="AO45" s="88" t="str">
        <f t="shared" si="9"/>
        <v/>
      </c>
      <c r="AP45" s="88" t="str">
        <f t="shared" si="10"/>
        <v/>
      </c>
      <c r="AQ45" s="88" t="str">
        <f t="shared" si="11"/>
        <v/>
      </c>
      <c r="AR45" s="88" t="str">
        <f t="shared" si="12"/>
        <v/>
      </c>
      <c r="AS45" s="88" t="str">
        <f t="shared" si="13"/>
        <v/>
      </c>
      <c r="AT45" s="88" t="str">
        <f t="shared" si="14"/>
        <v/>
      </c>
      <c r="AU45" s="88" t="str">
        <f t="shared" si="15"/>
        <v/>
      </c>
      <c r="AV45" s="88" t="str">
        <f t="shared" si="16"/>
        <v/>
      </c>
      <c r="AW45" s="88" t="str">
        <f t="shared" si="17"/>
        <v/>
      </c>
      <c r="AX45" s="88" t="str">
        <f t="shared" si="18"/>
        <v/>
      </c>
      <c r="AY45" s="88" t="str">
        <f t="shared" si="19"/>
        <v/>
      </c>
      <c r="AZ45" s="88" t="str">
        <f t="shared" si="20"/>
        <v/>
      </c>
      <c r="BA45" s="88" t="str">
        <f t="shared" si="21"/>
        <v/>
      </c>
      <c r="BB45" s="88" t="str">
        <f t="shared" si="22"/>
        <v/>
      </c>
      <c r="BC45" s="88" t="str">
        <f t="shared" si="23"/>
        <v/>
      </c>
      <c r="BD45" s="88" t="str">
        <f t="shared" si="24"/>
        <v/>
      </c>
    </row>
    <row r="46" spans="1:56" ht="57.75" customHeight="1" x14ac:dyDescent="0.15">
      <c r="A46" s="1">
        <v>36</v>
      </c>
      <c r="B46" s="29"/>
      <c r="C46" s="31"/>
      <c r="D46" s="30"/>
      <c r="E46" s="31"/>
      <c r="F46" s="29"/>
      <c r="G46" s="61"/>
      <c r="H46" s="29"/>
      <c r="I46" s="29"/>
      <c r="J46" s="32" t="str">
        <f t="shared" si="25"/>
        <v/>
      </c>
      <c r="K46" s="61" t="str">
        <f t="shared" si="2"/>
        <v/>
      </c>
      <c r="L46" s="61"/>
      <c r="M46" s="61"/>
      <c r="N46" s="31"/>
      <c r="O46" s="92"/>
      <c r="P46" s="31"/>
      <c r="Q46" s="31"/>
      <c r="R46" s="92"/>
      <c r="S46" s="31"/>
      <c r="T46" s="31"/>
      <c r="U46" s="31"/>
      <c r="V46" s="31"/>
      <c r="W46" s="31"/>
      <c r="X46" s="31"/>
      <c r="Y46" s="31"/>
      <c r="Z46" s="31"/>
      <c r="AA46" s="31"/>
      <c r="AB46" s="31"/>
      <c r="AC46" s="31"/>
      <c r="AD46" s="31"/>
      <c r="AE46" s="31"/>
      <c r="AF46" s="32" t="str">
        <f t="shared" si="26"/>
        <v/>
      </c>
      <c r="AH46" s="88" t="str">
        <f t="shared" si="3"/>
        <v/>
      </c>
      <c r="AI46" s="88" t="str">
        <f>IF(AH46&lt;&gt;"", COUNTIF(AH$10:AH46, AH46), "")</f>
        <v/>
      </c>
      <c r="AJ46" s="88" t="str">
        <f t="shared" si="4"/>
        <v/>
      </c>
      <c r="AK46" s="88" t="str">
        <f t="shared" si="5"/>
        <v/>
      </c>
      <c r="AL46" s="88" t="str">
        <f t="shared" si="6"/>
        <v/>
      </c>
      <c r="AM46" s="88" t="str">
        <f t="shared" si="7"/>
        <v/>
      </c>
      <c r="AN46" s="88" t="str">
        <f t="shared" si="8"/>
        <v/>
      </c>
      <c r="AO46" s="88" t="str">
        <f t="shared" si="9"/>
        <v/>
      </c>
      <c r="AP46" s="88" t="str">
        <f t="shared" si="10"/>
        <v/>
      </c>
      <c r="AQ46" s="88" t="str">
        <f t="shared" si="11"/>
        <v/>
      </c>
      <c r="AR46" s="88" t="str">
        <f t="shared" si="12"/>
        <v/>
      </c>
      <c r="AS46" s="88" t="str">
        <f t="shared" si="13"/>
        <v/>
      </c>
      <c r="AT46" s="88" t="str">
        <f t="shared" si="14"/>
        <v/>
      </c>
      <c r="AU46" s="88" t="str">
        <f t="shared" si="15"/>
        <v/>
      </c>
      <c r="AV46" s="88" t="str">
        <f t="shared" si="16"/>
        <v/>
      </c>
      <c r="AW46" s="88" t="str">
        <f t="shared" si="17"/>
        <v/>
      </c>
      <c r="AX46" s="88" t="str">
        <f t="shared" si="18"/>
        <v/>
      </c>
      <c r="AY46" s="88" t="str">
        <f t="shared" si="19"/>
        <v/>
      </c>
      <c r="AZ46" s="88" t="str">
        <f t="shared" si="20"/>
        <v/>
      </c>
      <c r="BA46" s="88" t="str">
        <f t="shared" si="21"/>
        <v/>
      </c>
      <c r="BB46" s="88" t="str">
        <f t="shared" si="22"/>
        <v/>
      </c>
      <c r="BC46" s="88" t="str">
        <f t="shared" si="23"/>
        <v/>
      </c>
      <c r="BD46" s="88" t="str">
        <f t="shared" si="24"/>
        <v/>
      </c>
    </row>
    <row r="47" spans="1:56" ht="57.75" customHeight="1" x14ac:dyDescent="0.15">
      <c r="A47" s="1">
        <v>37</v>
      </c>
      <c r="B47" s="29"/>
      <c r="C47" s="31"/>
      <c r="D47" s="30"/>
      <c r="E47" s="31"/>
      <c r="F47" s="29"/>
      <c r="G47" s="61"/>
      <c r="H47" s="29"/>
      <c r="I47" s="29"/>
      <c r="J47" s="32" t="str">
        <f t="shared" si="25"/>
        <v/>
      </c>
      <c r="K47" s="61" t="str">
        <f t="shared" si="2"/>
        <v/>
      </c>
      <c r="L47" s="61"/>
      <c r="M47" s="61"/>
      <c r="N47" s="31"/>
      <c r="O47" s="92"/>
      <c r="P47" s="31"/>
      <c r="Q47" s="31"/>
      <c r="R47" s="92"/>
      <c r="S47" s="31"/>
      <c r="T47" s="31"/>
      <c r="U47" s="31"/>
      <c r="V47" s="31"/>
      <c r="W47" s="31"/>
      <c r="X47" s="31"/>
      <c r="Y47" s="31"/>
      <c r="Z47" s="31"/>
      <c r="AA47" s="31"/>
      <c r="AB47" s="31"/>
      <c r="AC47" s="31"/>
      <c r="AD47" s="31"/>
      <c r="AE47" s="31"/>
      <c r="AF47" s="32" t="str">
        <f t="shared" si="26"/>
        <v/>
      </c>
      <c r="AH47" s="88" t="str">
        <f t="shared" si="3"/>
        <v/>
      </c>
      <c r="AI47" s="88" t="str">
        <f>IF(AH47&lt;&gt;"", COUNTIF(AH$10:AH47, AH47), "")</f>
        <v/>
      </c>
      <c r="AJ47" s="88" t="str">
        <f t="shared" si="4"/>
        <v/>
      </c>
      <c r="AK47" s="88" t="str">
        <f t="shared" si="5"/>
        <v/>
      </c>
      <c r="AL47" s="88" t="str">
        <f t="shared" si="6"/>
        <v/>
      </c>
      <c r="AM47" s="88" t="str">
        <f t="shared" si="7"/>
        <v/>
      </c>
      <c r="AN47" s="88" t="str">
        <f t="shared" si="8"/>
        <v/>
      </c>
      <c r="AO47" s="88" t="str">
        <f t="shared" si="9"/>
        <v/>
      </c>
      <c r="AP47" s="88" t="str">
        <f t="shared" si="10"/>
        <v/>
      </c>
      <c r="AQ47" s="88" t="str">
        <f t="shared" si="11"/>
        <v/>
      </c>
      <c r="AR47" s="88" t="str">
        <f t="shared" si="12"/>
        <v/>
      </c>
      <c r="AS47" s="88" t="str">
        <f t="shared" si="13"/>
        <v/>
      </c>
      <c r="AT47" s="88" t="str">
        <f t="shared" si="14"/>
        <v/>
      </c>
      <c r="AU47" s="88" t="str">
        <f t="shared" si="15"/>
        <v/>
      </c>
      <c r="AV47" s="88" t="str">
        <f t="shared" si="16"/>
        <v/>
      </c>
      <c r="AW47" s="88" t="str">
        <f t="shared" si="17"/>
        <v/>
      </c>
      <c r="AX47" s="88" t="str">
        <f t="shared" si="18"/>
        <v/>
      </c>
      <c r="AY47" s="88" t="str">
        <f t="shared" si="19"/>
        <v/>
      </c>
      <c r="AZ47" s="88" t="str">
        <f t="shared" si="20"/>
        <v/>
      </c>
      <c r="BA47" s="88" t="str">
        <f t="shared" si="21"/>
        <v/>
      </c>
      <c r="BB47" s="88" t="str">
        <f t="shared" si="22"/>
        <v/>
      </c>
      <c r="BC47" s="88" t="str">
        <f t="shared" si="23"/>
        <v/>
      </c>
      <c r="BD47" s="88" t="str">
        <f t="shared" si="24"/>
        <v/>
      </c>
    </row>
    <row r="48" spans="1:56" ht="57.75" customHeight="1" x14ac:dyDescent="0.15">
      <c r="A48" s="1">
        <v>38</v>
      </c>
      <c r="B48" s="29"/>
      <c r="C48" s="31"/>
      <c r="D48" s="30"/>
      <c r="E48" s="31"/>
      <c r="F48" s="29"/>
      <c r="G48" s="61"/>
      <c r="H48" s="29"/>
      <c r="I48" s="29"/>
      <c r="J48" s="32" t="str">
        <f t="shared" si="25"/>
        <v/>
      </c>
      <c r="K48" s="61" t="str">
        <f t="shared" si="2"/>
        <v/>
      </c>
      <c r="L48" s="61"/>
      <c r="M48" s="61"/>
      <c r="N48" s="31"/>
      <c r="O48" s="92"/>
      <c r="P48" s="31"/>
      <c r="Q48" s="31"/>
      <c r="R48" s="92"/>
      <c r="S48" s="31"/>
      <c r="T48" s="31"/>
      <c r="U48" s="31"/>
      <c r="V48" s="31"/>
      <c r="W48" s="31"/>
      <c r="X48" s="31"/>
      <c r="Y48" s="31"/>
      <c r="Z48" s="31"/>
      <c r="AA48" s="31"/>
      <c r="AB48" s="31"/>
      <c r="AC48" s="31"/>
      <c r="AD48" s="31"/>
      <c r="AE48" s="31"/>
      <c r="AF48" s="32" t="str">
        <f t="shared" si="26"/>
        <v/>
      </c>
      <c r="AH48" s="88" t="str">
        <f t="shared" si="3"/>
        <v/>
      </c>
      <c r="AI48" s="88" t="str">
        <f>IF(AH48&lt;&gt;"", COUNTIF(AH$10:AH48, AH48), "")</f>
        <v/>
      </c>
      <c r="AJ48" s="88" t="str">
        <f t="shared" si="4"/>
        <v/>
      </c>
      <c r="AK48" s="88" t="str">
        <f t="shared" si="5"/>
        <v/>
      </c>
      <c r="AL48" s="88" t="str">
        <f t="shared" si="6"/>
        <v/>
      </c>
      <c r="AM48" s="88" t="str">
        <f t="shared" si="7"/>
        <v/>
      </c>
      <c r="AN48" s="88" t="str">
        <f t="shared" si="8"/>
        <v/>
      </c>
      <c r="AO48" s="88" t="str">
        <f t="shared" si="9"/>
        <v/>
      </c>
      <c r="AP48" s="88" t="str">
        <f t="shared" si="10"/>
        <v/>
      </c>
      <c r="AQ48" s="88" t="str">
        <f t="shared" si="11"/>
        <v/>
      </c>
      <c r="AR48" s="88" t="str">
        <f t="shared" si="12"/>
        <v/>
      </c>
      <c r="AS48" s="88" t="str">
        <f t="shared" si="13"/>
        <v/>
      </c>
      <c r="AT48" s="88" t="str">
        <f t="shared" si="14"/>
        <v/>
      </c>
      <c r="AU48" s="88" t="str">
        <f t="shared" si="15"/>
        <v/>
      </c>
      <c r="AV48" s="88" t="str">
        <f t="shared" si="16"/>
        <v/>
      </c>
      <c r="AW48" s="88" t="str">
        <f t="shared" si="17"/>
        <v/>
      </c>
      <c r="AX48" s="88" t="str">
        <f t="shared" si="18"/>
        <v/>
      </c>
      <c r="AY48" s="88" t="str">
        <f t="shared" si="19"/>
        <v/>
      </c>
      <c r="AZ48" s="88" t="str">
        <f t="shared" si="20"/>
        <v/>
      </c>
      <c r="BA48" s="88" t="str">
        <f t="shared" si="21"/>
        <v/>
      </c>
      <c r="BB48" s="88" t="str">
        <f t="shared" si="22"/>
        <v/>
      </c>
      <c r="BC48" s="88" t="str">
        <f t="shared" si="23"/>
        <v/>
      </c>
      <c r="BD48" s="88" t="str">
        <f t="shared" si="24"/>
        <v/>
      </c>
    </row>
    <row r="49" spans="1:56" ht="57.75" customHeight="1" x14ac:dyDescent="0.15">
      <c r="A49" s="1">
        <v>39</v>
      </c>
      <c r="B49" s="29"/>
      <c r="C49" s="31"/>
      <c r="D49" s="30"/>
      <c r="E49" s="31"/>
      <c r="F49" s="29"/>
      <c r="G49" s="61"/>
      <c r="H49" s="29"/>
      <c r="I49" s="29"/>
      <c r="J49" s="32" t="str">
        <f t="shared" si="25"/>
        <v/>
      </c>
      <c r="K49" s="61" t="str">
        <f t="shared" si="2"/>
        <v/>
      </c>
      <c r="L49" s="61"/>
      <c r="M49" s="61"/>
      <c r="N49" s="31"/>
      <c r="O49" s="92"/>
      <c r="P49" s="31"/>
      <c r="Q49" s="31"/>
      <c r="R49" s="92"/>
      <c r="S49" s="31"/>
      <c r="T49" s="31"/>
      <c r="U49" s="31"/>
      <c r="V49" s="31"/>
      <c r="W49" s="31"/>
      <c r="X49" s="31"/>
      <c r="Y49" s="31"/>
      <c r="Z49" s="31"/>
      <c r="AA49" s="31"/>
      <c r="AB49" s="31"/>
      <c r="AC49" s="31"/>
      <c r="AD49" s="31"/>
      <c r="AE49" s="31"/>
      <c r="AF49" s="32" t="str">
        <f t="shared" si="26"/>
        <v/>
      </c>
      <c r="AH49" s="88" t="str">
        <f t="shared" si="3"/>
        <v/>
      </c>
      <c r="AI49" s="88" t="str">
        <f>IF(AH49&lt;&gt;"", COUNTIF(AH$10:AH49, AH49), "")</f>
        <v/>
      </c>
      <c r="AJ49" s="88" t="str">
        <f t="shared" si="4"/>
        <v/>
      </c>
      <c r="AK49" s="88" t="str">
        <f t="shared" si="5"/>
        <v/>
      </c>
      <c r="AL49" s="88" t="str">
        <f t="shared" si="6"/>
        <v/>
      </c>
      <c r="AM49" s="88" t="str">
        <f t="shared" si="7"/>
        <v/>
      </c>
      <c r="AN49" s="88" t="str">
        <f t="shared" si="8"/>
        <v/>
      </c>
      <c r="AO49" s="88" t="str">
        <f t="shared" si="9"/>
        <v/>
      </c>
      <c r="AP49" s="88" t="str">
        <f t="shared" si="10"/>
        <v/>
      </c>
      <c r="AQ49" s="88" t="str">
        <f t="shared" si="11"/>
        <v/>
      </c>
      <c r="AR49" s="88" t="str">
        <f t="shared" si="12"/>
        <v/>
      </c>
      <c r="AS49" s="88" t="str">
        <f t="shared" si="13"/>
        <v/>
      </c>
      <c r="AT49" s="88" t="str">
        <f t="shared" si="14"/>
        <v/>
      </c>
      <c r="AU49" s="88" t="str">
        <f t="shared" si="15"/>
        <v/>
      </c>
      <c r="AV49" s="88" t="str">
        <f t="shared" si="16"/>
        <v/>
      </c>
      <c r="AW49" s="88" t="str">
        <f t="shared" si="17"/>
        <v/>
      </c>
      <c r="AX49" s="88" t="str">
        <f t="shared" si="18"/>
        <v/>
      </c>
      <c r="AY49" s="88" t="str">
        <f t="shared" si="19"/>
        <v/>
      </c>
      <c r="AZ49" s="88" t="str">
        <f t="shared" si="20"/>
        <v/>
      </c>
      <c r="BA49" s="88" t="str">
        <f t="shared" si="21"/>
        <v/>
      </c>
      <c r="BB49" s="88" t="str">
        <f t="shared" si="22"/>
        <v/>
      </c>
      <c r="BC49" s="88" t="str">
        <f t="shared" si="23"/>
        <v/>
      </c>
      <c r="BD49" s="88" t="str">
        <f t="shared" si="24"/>
        <v/>
      </c>
    </row>
    <row r="50" spans="1:56" ht="57.75" customHeight="1" x14ac:dyDescent="0.15">
      <c r="A50" s="1">
        <v>40</v>
      </c>
      <c r="B50" s="29"/>
      <c r="C50" s="31"/>
      <c r="D50" s="30"/>
      <c r="E50" s="31"/>
      <c r="F50" s="29"/>
      <c r="G50" s="61"/>
      <c r="H50" s="29"/>
      <c r="I50" s="29"/>
      <c r="J50" s="32" t="str">
        <f t="shared" si="25"/>
        <v/>
      </c>
      <c r="K50" s="61" t="str">
        <f t="shared" si="2"/>
        <v/>
      </c>
      <c r="L50" s="61"/>
      <c r="M50" s="61"/>
      <c r="N50" s="31"/>
      <c r="O50" s="92"/>
      <c r="P50" s="31"/>
      <c r="Q50" s="31"/>
      <c r="R50" s="92"/>
      <c r="S50" s="31"/>
      <c r="T50" s="31"/>
      <c r="U50" s="31"/>
      <c r="V50" s="31"/>
      <c r="W50" s="31"/>
      <c r="X50" s="31"/>
      <c r="Y50" s="31"/>
      <c r="Z50" s="31"/>
      <c r="AA50" s="31"/>
      <c r="AB50" s="31"/>
      <c r="AC50" s="31"/>
      <c r="AD50" s="31"/>
      <c r="AE50" s="31"/>
      <c r="AF50" s="32" t="str">
        <f t="shared" si="26"/>
        <v/>
      </c>
      <c r="AH50" s="88" t="str">
        <f t="shared" si="3"/>
        <v/>
      </c>
      <c r="AI50" s="88" t="str">
        <f>IF(AH50&lt;&gt;"", COUNTIF(AH$10:AH50, AH50), "")</f>
        <v/>
      </c>
      <c r="AJ50" s="88" t="str">
        <f t="shared" si="4"/>
        <v/>
      </c>
      <c r="AK50" s="88" t="str">
        <f t="shared" si="5"/>
        <v/>
      </c>
      <c r="AL50" s="88" t="str">
        <f t="shared" si="6"/>
        <v/>
      </c>
      <c r="AM50" s="88" t="str">
        <f t="shared" si="7"/>
        <v/>
      </c>
      <c r="AN50" s="88" t="str">
        <f t="shared" si="8"/>
        <v/>
      </c>
      <c r="AO50" s="88" t="str">
        <f t="shared" si="9"/>
        <v/>
      </c>
      <c r="AP50" s="88" t="str">
        <f t="shared" si="10"/>
        <v/>
      </c>
      <c r="AQ50" s="88" t="str">
        <f t="shared" si="11"/>
        <v/>
      </c>
      <c r="AR50" s="88" t="str">
        <f t="shared" si="12"/>
        <v/>
      </c>
      <c r="AS50" s="88" t="str">
        <f t="shared" si="13"/>
        <v/>
      </c>
      <c r="AT50" s="88" t="str">
        <f t="shared" si="14"/>
        <v/>
      </c>
      <c r="AU50" s="88" t="str">
        <f t="shared" si="15"/>
        <v/>
      </c>
      <c r="AV50" s="88" t="str">
        <f t="shared" si="16"/>
        <v/>
      </c>
      <c r="AW50" s="88" t="str">
        <f t="shared" si="17"/>
        <v/>
      </c>
      <c r="AX50" s="88" t="str">
        <f t="shared" si="18"/>
        <v/>
      </c>
      <c r="AY50" s="88" t="str">
        <f t="shared" si="19"/>
        <v/>
      </c>
      <c r="AZ50" s="88" t="str">
        <f t="shared" si="20"/>
        <v/>
      </c>
      <c r="BA50" s="88" t="str">
        <f t="shared" si="21"/>
        <v/>
      </c>
      <c r="BB50" s="88" t="str">
        <f t="shared" si="22"/>
        <v/>
      </c>
      <c r="BC50" s="88" t="str">
        <f t="shared" si="23"/>
        <v/>
      </c>
      <c r="BD50" s="88" t="str">
        <f t="shared" si="24"/>
        <v/>
      </c>
    </row>
    <row r="51" spans="1:56" ht="57.75" customHeight="1" x14ac:dyDescent="0.15">
      <c r="A51" s="1">
        <v>41</v>
      </c>
      <c r="B51" s="29"/>
      <c r="C51" s="31"/>
      <c r="D51" s="30"/>
      <c r="E51" s="31"/>
      <c r="F51" s="29"/>
      <c r="G51" s="61"/>
      <c r="H51" s="29"/>
      <c r="I51" s="29"/>
      <c r="J51" s="32" t="str">
        <f t="shared" si="25"/>
        <v/>
      </c>
      <c r="K51" s="61" t="str">
        <f t="shared" si="2"/>
        <v/>
      </c>
      <c r="L51" s="61"/>
      <c r="M51" s="61"/>
      <c r="N51" s="31"/>
      <c r="O51" s="92"/>
      <c r="P51" s="31"/>
      <c r="Q51" s="31"/>
      <c r="R51" s="92"/>
      <c r="S51" s="31"/>
      <c r="T51" s="31"/>
      <c r="U51" s="31"/>
      <c r="V51" s="31"/>
      <c r="W51" s="31"/>
      <c r="X51" s="31"/>
      <c r="Y51" s="31"/>
      <c r="Z51" s="31"/>
      <c r="AA51" s="31"/>
      <c r="AB51" s="31"/>
      <c r="AC51" s="31"/>
      <c r="AD51" s="31"/>
      <c r="AE51" s="31"/>
      <c r="AF51" s="32" t="str">
        <f t="shared" si="26"/>
        <v/>
      </c>
      <c r="AH51" s="88" t="str">
        <f t="shared" si="3"/>
        <v/>
      </c>
      <c r="AI51" s="88" t="str">
        <f>IF(AH51&lt;&gt;"", COUNTIF(AH$10:AH51, AH51), "")</f>
        <v/>
      </c>
      <c r="AJ51" s="88" t="str">
        <f t="shared" si="4"/>
        <v/>
      </c>
      <c r="AK51" s="88" t="str">
        <f t="shared" si="5"/>
        <v/>
      </c>
      <c r="AL51" s="88" t="str">
        <f t="shared" si="6"/>
        <v/>
      </c>
      <c r="AM51" s="88" t="str">
        <f t="shared" si="7"/>
        <v/>
      </c>
      <c r="AN51" s="88" t="str">
        <f t="shared" si="8"/>
        <v/>
      </c>
      <c r="AO51" s="88" t="str">
        <f t="shared" si="9"/>
        <v/>
      </c>
      <c r="AP51" s="88" t="str">
        <f t="shared" si="10"/>
        <v/>
      </c>
      <c r="AQ51" s="88" t="str">
        <f t="shared" si="11"/>
        <v/>
      </c>
      <c r="AR51" s="88" t="str">
        <f t="shared" si="12"/>
        <v/>
      </c>
      <c r="AS51" s="88" t="str">
        <f t="shared" si="13"/>
        <v/>
      </c>
      <c r="AT51" s="88" t="str">
        <f t="shared" si="14"/>
        <v/>
      </c>
      <c r="AU51" s="88" t="str">
        <f t="shared" si="15"/>
        <v/>
      </c>
      <c r="AV51" s="88" t="str">
        <f t="shared" si="16"/>
        <v/>
      </c>
      <c r="AW51" s="88" t="str">
        <f t="shared" si="17"/>
        <v/>
      </c>
      <c r="AX51" s="88" t="str">
        <f t="shared" si="18"/>
        <v/>
      </c>
      <c r="AY51" s="88" t="str">
        <f t="shared" si="19"/>
        <v/>
      </c>
      <c r="AZ51" s="88" t="str">
        <f t="shared" si="20"/>
        <v/>
      </c>
      <c r="BA51" s="88" t="str">
        <f t="shared" si="21"/>
        <v/>
      </c>
      <c r="BB51" s="88" t="str">
        <f t="shared" si="22"/>
        <v/>
      </c>
      <c r="BC51" s="88" t="str">
        <f t="shared" si="23"/>
        <v/>
      </c>
      <c r="BD51" s="88" t="str">
        <f t="shared" si="24"/>
        <v/>
      </c>
    </row>
    <row r="52" spans="1:56" ht="57.75" customHeight="1" x14ac:dyDescent="0.15">
      <c r="A52" s="1">
        <v>42</v>
      </c>
      <c r="B52" s="29"/>
      <c r="C52" s="31"/>
      <c r="D52" s="30"/>
      <c r="E52" s="31"/>
      <c r="F52" s="29"/>
      <c r="G52" s="61"/>
      <c r="H52" s="29"/>
      <c r="I52" s="29"/>
      <c r="J52" s="32" t="str">
        <f t="shared" si="25"/>
        <v/>
      </c>
      <c r="K52" s="61" t="str">
        <f t="shared" si="2"/>
        <v/>
      </c>
      <c r="L52" s="61"/>
      <c r="M52" s="61"/>
      <c r="N52" s="31"/>
      <c r="O52" s="92"/>
      <c r="P52" s="31"/>
      <c r="Q52" s="31"/>
      <c r="R52" s="92"/>
      <c r="S52" s="31"/>
      <c r="T52" s="31"/>
      <c r="U52" s="31"/>
      <c r="V52" s="31"/>
      <c r="W52" s="31"/>
      <c r="X52" s="31"/>
      <c r="Y52" s="31"/>
      <c r="Z52" s="31"/>
      <c r="AA52" s="31"/>
      <c r="AB52" s="31"/>
      <c r="AC52" s="31"/>
      <c r="AD52" s="31"/>
      <c r="AE52" s="31"/>
      <c r="AF52" s="32" t="str">
        <f t="shared" si="26"/>
        <v/>
      </c>
      <c r="AH52" s="88" t="str">
        <f t="shared" si="3"/>
        <v/>
      </c>
      <c r="AI52" s="88" t="str">
        <f>IF(AH52&lt;&gt;"", COUNTIF(AH$10:AH52, AH52), "")</f>
        <v/>
      </c>
      <c r="AJ52" s="88" t="str">
        <f t="shared" si="4"/>
        <v/>
      </c>
      <c r="AK52" s="88" t="str">
        <f t="shared" si="5"/>
        <v/>
      </c>
      <c r="AL52" s="88" t="str">
        <f t="shared" si="6"/>
        <v/>
      </c>
      <c r="AM52" s="88" t="str">
        <f t="shared" si="7"/>
        <v/>
      </c>
      <c r="AN52" s="88" t="str">
        <f t="shared" si="8"/>
        <v/>
      </c>
      <c r="AO52" s="88" t="str">
        <f t="shared" si="9"/>
        <v/>
      </c>
      <c r="AP52" s="88" t="str">
        <f t="shared" si="10"/>
        <v/>
      </c>
      <c r="AQ52" s="88" t="str">
        <f t="shared" si="11"/>
        <v/>
      </c>
      <c r="AR52" s="88" t="str">
        <f t="shared" si="12"/>
        <v/>
      </c>
      <c r="AS52" s="88" t="str">
        <f t="shared" si="13"/>
        <v/>
      </c>
      <c r="AT52" s="88" t="str">
        <f t="shared" si="14"/>
        <v/>
      </c>
      <c r="AU52" s="88" t="str">
        <f t="shared" si="15"/>
        <v/>
      </c>
      <c r="AV52" s="88" t="str">
        <f t="shared" si="16"/>
        <v/>
      </c>
      <c r="AW52" s="88" t="str">
        <f t="shared" si="17"/>
        <v/>
      </c>
      <c r="AX52" s="88" t="str">
        <f t="shared" si="18"/>
        <v/>
      </c>
      <c r="AY52" s="88" t="str">
        <f t="shared" si="19"/>
        <v/>
      </c>
      <c r="AZ52" s="88" t="str">
        <f t="shared" si="20"/>
        <v/>
      </c>
      <c r="BA52" s="88" t="str">
        <f t="shared" si="21"/>
        <v/>
      </c>
      <c r="BB52" s="88" t="str">
        <f t="shared" si="22"/>
        <v/>
      </c>
      <c r="BC52" s="88" t="str">
        <f t="shared" si="23"/>
        <v/>
      </c>
      <c r="BD52" s="88" t="str">
        <f t="shared" si="24"/>
        <v/>
      </c>
    </row>
    <row r="53" spans="1:56" ht="57.75" customHeight="1" x14ac:dyDescent="0.15">
      <c r="A53" s="1">
        <v>43</v>
      </c>
      <c r="B53" s="29"/>
      <c r="C53" s="31"/>
      <c r="D53" s="30"/>
      <c r="E53" s="31"/>
      <c r="F53" s="29"/>
      <c r="G53" s="61"/>
      <c r="H53" s="29"/>
      <c r="I53" s="29"/>
      <c r="J53" s="32" t="str">
        <f t="shared" si="25"/>
        <v/>
      </c>
      <c r="K53" s="61" t="str">
        <f t="shared" si="2"/>
        <v/>
      </c>
      <c r="L53" s="61"/>
      <c r="M53" s="61"/>
      <c r="N53" s="31"/>
      <c r="O53" s="92"/>
      <c r="P53" s="31"/>
      <c r="Q53" s="31"/>
      <c r="R53" s="92"/>
      <c r="S53" s="31"/>
      <c r="T53" s="31"/>
      <c r="U53" s="31"/>
      <c r="V53" s="31"/>
      <c r="W53" s="31"/>
      <c r="X53" s="31"/>
      <c r="Y53" s="31"/>
      <c r="Z53" s="31"/>
      <c r="AA53" s="31"/>
      <c r="AB53" s="31"/>
      <c r="AC53" s="31"/>
      <c r="AD53" s="31"/>
      <c r="AE53" s="31"/>
      <c r="AF53" s="32" t="str">
        <f t="shared" si="26"/>
        <v/>
      </c>
      <c r="AH53" s="88" t="str">
        <f t="shared" si="3"/>
        <v/>
      </c>
      <c r="AI53" s="88" t="str">
        <f>IF(AH53&lt;&gt;"", COUNTIF(AH$10:AH53, AH53), "")</f>
        <v/>
      </c>
      <c r="AJ53" s="88" t="str">
        <f t="shared" si="4"/>
        <v/>
      </c>
      <c r="AK53" s="88" t="str">
        <f t="shared" si="5"/>
        <v/>
      </c>
      <c r="AL53" s="88" t="str">
        <f t="shared" si="6"/>
        <v/>
      </c>
      <c r="AM53" s="88" t="str">
        <f t="shared" si="7"/>
        <v/>
      </c>
      <c r="AN53" s="88" t="str">
        <f t="shared" si="8"/>
        <v/>
      </c>
      <c r="AO53" s="88" t="str">
        <f t="shared" si="9"/>
        <v/>
      </c>
      <c r="AP53" s="88" t="str">
        <f t="shared" si="10"/>
        <v/>
      </c>
      <c r="AQ53" s="88" t="str">
        <f t="shared" si="11"/>
        <v/>
      </c>
      <c r="AR53" s="88" t="str">
        <f t="shared" si="12"/>
        <v/>
      </c>
      <c r="AS53" s="88" t="str">
        <f t="shared" si="13"/>
        <v/>
      </c>
      <c r="AT53" s="88" t="str">
        <f t="shared" si="14"/>
        <v/>
      </c>
      <c r="AU53" s="88" t="str">
        <f t="shared" si="15"/>
        <v/>
      </c>
      <c r="AV53" s="88" t="str">
        <f t="shared" si="16"/>
        <v/>
      </c>
      <c r="AW53" s="88" t="str">
        <f t="shared" si="17"/>
        <v/>
      </c>
      <c r="AX53" s="88" t="str">
        <f t="shared" si="18"/>
        <v/>
      </c>
      <c r="AY53" s="88" t="str">
        <f t="shared" si="19"/>
        <v/>
      </c>
      <c r="AZ53" s="88" t="str">
        <f t="shared" si="20"/>
        <v/>
      </c>
      <c r="BA53" s="88" t="str">
        <f t="shared" si="21"/>
        <v/>
      </c>
      <c r="BB53" s="88" t="str">
        <f t="shared" si="22"/>
        <v/>
      </c>
      <c r="BC53" s="88" t="str">
        <f t="shared" si="23"/>
        <v/>
      </c>
      <c r="BD53" s="88" t="str">
        <f t="shared" si="24"/>
        <v/>
      </c>
    </row>
    <row r="54" spans="1:56" ht="57.75" customHeight="1" x14ac:dyDescent="0.15">
      <c r="A54" s="1">
        <v>44</v>
      </c>
      <c r="B54" s="29"/>
      <c r="C54" s="31"/>
      <c r="D54" s="30"/>
      <c r="E54" s="31"/>
      <c r="F54" s="29"/>
      <c r="G54" s="61"/>
      <c r="H54" s="29"/>
      <c r="I54" s="29"/>
      <c r="J54" s="32" t="str">
        <f t="shared" si="25"/>
        <v/>
      </c>
      <c r="K54" s="61" t="str">
        <f t="shared" si="2"/>
        <v/>
      </c>
      <c r="L54" s="61"/>
      <c r="M54" s="61"/>
      <c r="N54" s="31"/>
      <c r="O54" s="92"/>
      <c r="P54" s="31"/>
      <c r="Q54" s="31"/>
      <c r="R54" s="92"/>
      <c r="S54" s="31"/>
      <c r="T54" s="31"/>
      <c r="U54" s="31"/>
      <c r="V54" s="31"/>
      <c r="W54" s="31"/>
      <c r="X54" s="31"/>
      <c r="Y54" s="31"/>
      <c r="Z54" s="31"/>
      <c r="AA54" s="31"/>
      <c r="AB54" s="31"/>
      <c r="AC54" s="31"/>
      <c r="AD54" s="31"/>
      <c r="AE54" s="31"/>
      <c r="AF54" s="32" t="str">
        <f t="shared" si="26"/>
        <v/>
      </c>
      <c r="AH54" s="88" t="str">
        <f t="shared" si="3"/>
        <v/>
      </c>
      <c r="AI54" s="88" t="str">
        <f>IF(AH54&lt;&gt;"", COUNTIF(AH$10:AH54, AH54), "")</f>
        <v/>
      </c>
      <c r="AJ54" s="88" t="str">
        <f t="shared" si="4"/>
        <v/>
      </c>
      <c r="AK54" s="88" t="str">
        <f t="shared" si="5"/>
        <v/>
      </c>
      <c r="AL54" s="88" t="str">
        <f t="shared" si="6"/>
        <v/>
      </c>
      <c r="AM54" s="88" t="str">
        <f t="shared" si="7"/>
        <v/>
      </c>
      <c r="AN54" s="88" t="str">
        <f t="shared" si="8"/>
        <v/>
      </c>
      <c r="AO54" s="88" t="str">
        <f t="shared" si="9"/>
        <v/>
      </c>
      <c r="AP54" s="88" t="str">
        <f t="shared" si="10"/>
        <v/>
      </c>
      <c r="AQ54" s="88" t="str">
        <f t="shared" si="11"/>
        <v/>
      </c>
      <c r="AR54" s="88" t="str">
        <f t="shared" si="12"/>
        <v/>
      </c>
      <c r="AS54" s="88" t="str">
        <f t="shared" si="13"/>
        <v/>
      </c>
      <c r="AT54" s="88" t="str">
        <f t="shared" si="14"/>
        <v/>
      </c>
      <c r="AU54" s="88" t="str">
        <f t="shared" si="15"/>
        <v/>
      </c>
      <c r="AV54" s="88" t="str">
        <f t="shared" si="16"/>
        <v/>
      </c>
      <c r="AW54" s="88" t="str">
        <f t="shared" si="17"/>
        <v/>
      </c>
      <c r="AX54" s="88" t="str">
        <f t="shared" si="18"/>
        <v/>
      </c>
      <c r="AY54" s="88" t="str">
        <f t="shared" si="19"/>
        <v/>
      </c>
      <c r="AZ54" s="88" t="str">
        <f t="shared" si="20"/>
        <v/>
      </c>
      <c r="BA54" s="88" t="str">
        <f t="shared" si="21"/>
        <v/>
      </c>
      <c r="BB54" s="88" t="str">
        <f t="shared" si="22"/>
        <v/>
      </c>
      <c r="BC54" s="88" t="str">
        <f t="shared" si="23"/>
        <v/>
      </c>
      <c r="BD54" s="88" t="str">
        <f t="shared" si="24"/>
        <v/>
      </c>
    </row>
    <row r="55" spans="1:56" ht="57" customHeight="1" x14ac:dyDescent="0.15">
      <c r="A55" s="1">
        <v>45</v>
      </c>
      <c r="B55" s="29"/>
      <c r="C55" s="31"/>
      <c r="D55" s="30"/>
      <c r="E55" s="31"/>
      <c r="F55" s="29"/>
      <c r="G55" s="61"/>
      <c r="H55" s="29"/>
      <c r="I55" s="29"/>
      <c r="J55" s="32" t="str">
        <f t="shared" si="25"/>
        <v/>
      </c>
      <c r="K55" s="61" t="str">
        <f t="shared" si="2"/>
        <v/>
      </c>
      <c r="L55" s="61"/>
      <c r="M55" s="61"/>
      <c r="N55" s="31"/>
      <c r="O55" s="92"/>
      <c r="P55" s="31"/>
      <c r="Q55" s="31"/>
      <c r="R55" s="92"/>
      <c r="S55" s="31"/>
      <c r="T55" s="31"/>
      <c r="U55" s="31"/>
      <c r="V55" s="31"/>
      <c r="W55" s="31"/>
      <c r="X55" s="31"/>
      <c r="Y55" s="31"/>
      <c r="Z55" s="31"/>
      <c r="AA55" s="31"/>
      <c r="AB55" s="31"/>
      <c r="AC55" s="31"/>
      <c r="AD55" s="31"/>
      <c r="AE55" s="31"/>
      <c r="AF55" s="32" t="str">
        <f t="shared" ref="AF55:AF70" si="27">IF(AB55&lt;&gt;"", AB55, "")</f>
        <v/>
      </c>
      <c r="AH55" s="88" t="str">
        <f t="shared" si="3"/>
        <v/>
      </c>
      <c r="AI55" s="88" t="str">
        <f>IF(AH55&lt;&gt;"", COUNTIF(AH$10:AH55, AH55), "")</f>
        <v/>
      </c>
      <c r="AJ55" s="88" t="str">
        <f t="shared" si="4"/>
        <v/>
      </c>
      <c r="AK55" s="88" t="str">
        <f t="shared" si="5"/>
        <v/>
      </c>
      <c r="AL55" s="88" t="str">
        <f t="shared" si="6"/>
        <v/>
      </c>
      <c r="AM55" s="88" t="str">
        <f t="shared" si="7"/>
        <v/>
      </c>
      <c r="AN55" s="88" t="str">
        <f t="shared" si="8"/>
        <v/>
      </c>
      <c r="AO55" s="88" t="str">
        <f t="shared" si="9"/>
        <v/>
      </c>
      <c r="AP55" s="88" t="str">
        <f t="shared" si="10"/>
        <v/>
      </c>
      <c r="AQ55" s="88" t="str">
        <f t="shared" si="11"/>
        <v/>
      </c>
      <c r="AR55" s="88" t="str">
        <f t="shared" si="12"/>
        <v/>
      </c>
      <c r="AS55" s="88" t="str">
        <f t="shared" si="13"/>
        <v/>
      </c>
      <c r="AT55" s="88" t="str">
        <f t="shared" si="14"/>
        <v/>
      </c>
      <c r="AU55" s="88" t="str">
        <f t="shared" si="15"/>
        <v/>
      </c>
      <c r="AV55" s="88" t="str">
        <f t="shared" si="16"/>
        <v/>
      </c>
      <c r="AW55" s="88" t="str">
        <f t="shared" si="17"/>
        <v/>
      </c>
      <c r="AX55" s="88" t="str">
        <f t="shared" si="18"/>
        <v/>
      </c>
      <c r="AY55" s="88" t="str">
        <f t="shared" si="19"/>
        <v/>
      </c>
      <c r="AZ55" s="88" t="str">
        <f t="shared" si="20"/>
        <v/>
      </c>
      <c r="BA55" s="88" t="str">
        <f t="shared" si="21"/>
        <v/>
      </c>
      <c r="BB55" s="88" t="str">
        <f t="shared" si="22"/>
        <v/>
      </c>
      <c r="BC55" s="88" t="str">
        <f t="shared" si="23"/>
        <v/>
      </c>
      <c r="BD55" s="88" t="str">
        <f t="shared" si="24"/>
        <v/>
      </c>
    </row>
    <row r="56" spans="1:56" ht="57" customHeight="1" x14ac:dyDescent="0.15">
      <c r="A56" s="1">
        <v>46</v>
      </c>
      <c r="B56" s="29"/>
      <c r="C56" s="31"/>
      <c r="D56" s="30"/>
      <c r="E56" s="31"/>
      <c r="F56" s="29"/>
      <c r="G56" s="61"/>
      <c r="H56" s="29"/>
      <c r="I56" s="29"/>
      <c r="J56" s="32" t="str">
        <f t="shared" si="25"/>
        <v/>
      </c>
      <c r="K56" s="61" t="str">
        <f t="shared" si="2"/>
        <v/>
      </c>
      <c r="L56" s="61"/>
      <c r="M56" s="61"/>
      <c r="N56" s="31"/>
      <c r="O56" s="92"/>
      <c r="P56" s="31"/>
      <c r="Q56" s="31"/>
      <c r="R56" s="92"/>
      <c r="S56" s="31"/>
      <c r="T56" s="31"/>
      <c r="U56" s="31"/>
      <c r="V56" s="31"/>
      <c r="W56" s="31"/>
      <c r="X56" s="31"/>
      <c r="Y56" s="31"/>
      <c r="Z56" s="31"/>
      <c r="AA56" s="31"/>
      <c r="AB56" s="31"/>
      <c r="AC56" s="31"/>
      <c r="AD56" s="31"/>
      <c r="AE56" s="31"/>
      <c r="AF56" s="32" t="str">
        <f t="shared" si="27"/>
        <v/>
      </c>
      <c r="AH56" s="88" t="str">
        <f t="shared" si="3"/>
        <v/>
      </c>
      <c r="AI56" s="88" t="str">
        <f>IF(AH56&lt;&gt;"", COUNTIF(AH$10:AH56, AH56), "")</f>
        <v/>
      </c>
      <c r="AJ56" s="88" t="str">
        <f t="shared" si="4"/>
        <v/>
      </c>
      <c r="AK56" s="88" t="str">
        <f t="shared" si="5"/>
        <v/>
      </c>
      <c r="AL56" s="88" t="str">
        <f t="shared" si="6"/>
        <v/>
      </c>
      <c r="AM56" s="88" t="str">
        <f t="shared" si="7"/>
        <v/>
      </c>
      <c r="AN56" s="88" t="str">
        <f t="shared" si="8"/>
        <v/>
      </c>
      <c r="AO56" s="88" t="str">
        <f t="shared" si="9"/>
        <v/>
      </c>
      <c r="AP56" s="88" t="str">
        <f t="shared" si="10"/>
        <v/>
      </c>
      <c r="AQ56" s="88" t="str">
        <f t="shared" si="11"/>
        <v/>
      </c>
      <c r="AR56" s="88" t="str">
        <f t="shared" si="12"/>
        <v/>
      </c>
      <c r="AS56" s="88" t="str">
        <f t="shared" si="13"/>
        <v/>
      </c>
      <c r="AT56" s="88" t="str">
        <f t="shared" si="14"/>
        <v/>
      </c>
      <c r="AU56" s="88" t="str">
        <f t="shared" si="15"/>
        <v/>
      </c>
      <c r="AV56" s="88" t="str">
        <f t="shared" si="16"/>
        <v/>
      </c>
      <c r="AW56" s="88" t="str">
        <f t="shared" si="17"/>
        <v/>
      </c>
      <c r="AX56" s="88" t="str">
        <f t="shared" si="18"/>
        <v/>
      </c>
      <c r="AY56" s="88" t="str">
        <f t="shared" si="19"/>
        <v/>
      </c>
      <c r="AZ56" s="88" t="str">
        <f t="shared" si="20"/>
        <v/>
      </c>
      <c r="BA56" s="88" t="str">
        <f t="shared" si="21"/>
        <v/>
      </c>
      <c r="BB56" s="88" t="str">
        <f t="shared" si="22"/>
        <v/>
      </c>
      <c r="BC56" s="88" t="str">
        <f t="shared" si="23"/>
        <v/>
      </c>
      <c r="BD56" s="88" t="str">
        <f t="shared" si="24"/>
        <v/>
      </c>
    </row>
    <row r="57" spans="1:56" ht="57" customHeight="1" x14ac:dyDescent="0.15">
      <c r="A57" s="1">
        <v>47</v>
      </c>
      <c r="B57" s="29"/>
      <c r="C57" s="31"/>
      <c r="D57" s="30"/>
      <c r="E57" s="31"/>
      <c r="F57" s="29"/>
      <c r="G57" s="61"/>
      <c r="H57" s="29"/>
      <c r="I57" s="29"/>
      <c r="J57" s="32" t="str">
        <f t="shared" si="25"/>
        <v/>
      </c>
      <c r="K57" s="61" t="str">
        <f t="shared" si="2"/>
        <v/>
      </c>
      <c r="L57" s="61"/>
      <c r="M57" s="61"/>
      <c r="N57" s="31"/>
      <c r="O57" s="92"/>
      <c r="P57" s="31"/>
      <c r="Q57" s="31"/>
      <c r="R57" s="92"/>
      <c r="S57" s="31"/>
      <c r="T57" s="31"/>
      <c r="U57" s="31"/>
      <c r="V57" s="31"/>
      <c r="W57" s="31"/>
      <c r="X57" s="31"/>
      <c r="Y57" s="31"/>
      <c r="Z57" s="31"/>
      <c r="AA57" s="31"/>
      <c r="AB57" s="31"/>
      <c r="AC57" s="31"/>
      <c r="AD57" s="31"/>
      <c r="AE57" s="31"/>
      <c r="AF57" s="32" t="str">
        <f t="shared" si="27"/>
        <v/>
      </c>
      <c r="AH57" s="88" t="str">
        <f t="shared" si="3"/>
        <v/>
      </c>
      <c r="AI57" s="88" t="str">
        <f>IF(AH57&lt;&gt;"", COUNTIF(AH$10:AH57, AH57), "")</f>
        <v/>
      </c>
      <c r="AJ57" s="88" t="str">
        <f t="shared" si="4"/>
        <v/>
      </c>
      <c r="AK57" s="88" t="str">
        <f t="shared" si="5"/>
        <v/>
      </c>
      <c r="AL57" s="88" t="str">
        <f t="shared" si="6"/>
        <v/>
      </c>
      <c r="AM57" s="88" t="str">
        <f t="shared" si="7"/>
        <v/>
      </c>
      <c r="AN57" s="88" t="str">
        <f t="shared" si="8"/>
        <v/>
      </c>
      <c r="AO57" s="88" t="str">
        <f t="shared" si="9"/>
        <v/>
      </c>
      <c r="AP57" s="88" t="str">
        <f t="shared" si="10"/>
        <v/>
      </c>
      <c r="AQ57" s="88" t="str">
        <f t="shared" si="11"/>
        <v/>
      </c>
      <c r="AR57" s="88" t="str">
        <f t="shared" si="12"/>
        <v/>
      </c>
      <c r="AS57" s="88" t="str">
        <f t="shared" si="13"/>
        <v/>
      </c>
      <c r="AT57" s="88" t="str">
        <f t="shared" si="14"/>
        <v/>
      </c>
      <c r="AU57" s="88" t="str">
        <f t="shared" si="15"/>
        <v/>
      </c>
      <c r="AV57" s="88" t="str">
        <f t="shared" si="16"/>
        <v/>
      </c>
      <c r="AW57" s="88" t="str">
        <f t="shared" si="17"/>
        <v/>
      </c>
      <c r="AX57" s="88" t="str">
        <f t="shared" si="18"/>
        <v/>
      </c>
      <c r="AY57" s="88" t="str">
        <f t="shared" si="19"/>
        <v/>
      </c>
      <c r="AZ57" s="88" t="str">
        <f t="shared" si="20"/>
        <v/>
      </c>
      <c r="BA57" s="88" t="str">
        <f t="shared" si="21"/>
        <v/>
      </c>
      <c r="BB57" s="88" t="str">
        <f t="shared" si="22"/>
        <v/>
      </c>
      <c r="BC57" s="88" t="str">
        <f t="shared" si="23"/>
        <v/>
      </c>
      <c r="BD57" s="88" t="str">
        <f t="shared" si="24"/>
        <v/>
      </c>
    </row>
    <row r="58" spans="1:56" ht="57" customHeight="1" x14ac:dyDescent="0.15">
      <c r="A58" s="1">
        <v>48</v>
      </c>
      <c r="B58" s="29"/>
      <c r="C58" s="31"/>
      <c r="D58" s="30"/>
      <c r="E58" s="31"/>
      <c r="F58" s="29"/>
      <c r="G58" s="61"/>
      <c r="H58" s="29"/>
      <c r="I58" s="29"/>
      <c r="J58" s="32" t="str">
        <f t="shared" si="25"/>
        <v/>
      </c>
      <c r="K58" s="61" t="str">
        <f t="shared" si="2"/>
        <v/>
      </c>
      <c r="L58" s="61"/>
      <c r="M58" s="61"/>
      <c r="N58" s="31"/>
      <c r="O58" s="92"/>
      <c r="P58" s="31"/>
      <c r="Q58" s="31"/>
      <c r="R58" s="92"/>
      <c r="S58" s="31"/>
      <c r="T58" s="31"/>
      <c r="U58" s="31"/>
      <c r="V58" s="31"/>
      <c r="W58" s="31"/>
      <c r="X58" s="31"/>
      <c r="Y58" s="31"/>
      <c r="Z58" s="31"/>
      <c r="AA58" s="31"/>
      <c r="AB58" s="31"/>
      <c r="AC58" s="31"/>
      <c r="AD58" s="31"/>
      <c r="AE58" s="31"/>
      <c r="AF58" s="32" t="str">
        <f t="shared" si="27"/>
        <v/>
      </c>
      <c r="AH58" s="88" t="str">
        <f t="shared" si="3"/>
        <v/>
      </c>
      <c r="AI58" s="88" t="str">
        <f>IF(AH58&lt;&gt;"", COUNTIF(AH$10:AH58, AH58), "")</f>
        <v/>
      </c>
      <c r="AJ58" s="88" t="str">
        <f t="shared" si="4"/>
        <v/>
      </c>
      <c r="AK58" s="88" t="str">
        <f t="shared" si="5"/>
        <v/>
      </c>
      <c r="AL58" s="88" t="str">
        <f t="shared" si="6"/>
        <v/>
      </c>
      <c r="AM58" s="88" t="str">
        <f t="shared" si="7"/>
        <v/>
      </c>
      <c r="AN58" s="88" t="str">
        <f t="shared" si="8"/>
        <v/>
      </c>
      <c r="AO58" s="88" t="str">
        <f t="shared" si="9"/>
        <v/>
      </c>
      <c r="AP58" s="88" t="str">
        <f t="shared" si="10"/>
        <v/>
      </c>
      <c r="AQ58" s="88" t="str">
        <f t="shared" si="11"/>
        <v/>
      </c>
      <c r="AR58" s="88" t="str">
        <f t="shared" si="12"/>
        <v/>
      </c>
      <c r="AS58" s="88" t="str">
        <f t="shared" si="13"/>
        <v/>
      </c>
      <c r="AT58" s="88" t="str">
        <f t="shared" si="14"/>
        <v/>
      </c>
      <c r="AU58" s="88" t="str">
        <f t="shared" si="15"/>
        <v/>
      </c>
      <c r="AV58" s="88" t="str">
        <f t="shared" si="16"/>
        <v/>
      </c>
      <c r="AW58" s="88" t="str">
        <f t="shared" si="17"/>
        <v/>
      </c>
      <c r="AX58" s="88" t="str">
        <f t="shared" si="18"/>
        <v/>
      </c>
      <c r="AY58" s="88" t="str">
        <f t="shared" si="19"/>
        <v/>
      </c>
      <c r="AZ58" s="88" t="str">
        <f t="shared" si="20"/>
        <v/>
      </c>
      <c r="BA58" s="88" t="str">
        <f t="shared" si="21"/>
        <v/>
      </c>
      <c r="BB58" s="88" t="str">
        <f t="shared" si="22"/>
        <v/>
      </c>
      <c r="BC58" s="88" t="str">
        <f t="shared" si="23"/>
        <v/>
      </c>
      <c r="BD58" s="88" t="str">
        <f t="shared" si="24"/>
        <v/>
      </c>
    </row>
    <row r="59" spans="1:56" ht="57" customHeight="1" x14ac:dyDescent="0.15">
      <c r="A59" s="1">
        <v>49</v>
      </c>
      <c r="B59" s="29"/>
      <c r="C59" s="31"/>
      <c r="D59" s="30"/>
      <c r="E59" s="31"/>
      <c r="F59" s="29"/>
      <c r="G59" s="61"/>
      <c r="H59" s="29"/>
      <c r="I59" s="29"/>
      <c r="J59" s="32" t="str">
        <f t="shared" si="25"/>
        <v/>
      </c>
      <c r="K59" s="61" t="str">
        <f t="shared" si="2"/>
        <v/>
      </c>
      <c r="L59" s="61"/>
      <c r="M59" s="61"/>
      <c r="N59" s="31"/>
      <c r="O59" s="92"/>
      <c r="P59" s="31"/>
      <c r="Q59" s="31"/>
      <c r="R59" s="92"/>
      <c r="S59" s="31"/>
      <c r="T59" s="31"/>
      <c r="U59" s="31"/>
      <c r="V59" s="31"/>
      <c r="W59" s="31"/>
      <c r="X59" s="31"/>
      <c r="Y59" s="31"/>
      <c r="Z59" s="31"/>
      <c r="AA59" s="31"/>
      <c r="AB59" s="31"/>
      <c r="AC59" s="31"/>
      <c r="AD59" s="31"/>
      <c r="AE59" s="31"/>
      <c r="AF59" s="32" t="str">
        <f t="shared" si="27"/>
        <v/>
      </c>
      <c r="AH59" s="88" t="str">
        <f t="shared" si="3"/>
        <v/>
      </c>
      <c r="AI59" s="88" t="str">
        <f>IF(AH59&lt;&gt;"", COUNTIF(AH$10:AH59, AH59), "")</f>
        <v/>
      </c>
      <c r="AJ59" s="88" t="str">
        <f t="shared" si="4"/>
        <v/>
      </c>
      <c r="AK59" s="88" t="str">
        <f t="shared" si="5"/>
        <v/>
      </c>
      <c r="AL59" s="88" t="str">
        <f t="shared" si="6"/>
        <v/>
      </c>
      <c r="AM59" s="88" t="str">
        <f t="shared" si="7"/>
        <v/>
      </c>
      <c r="AN59" s="88" t="str">
        <f t="shared" si="8"/>
        <v/>
      </c>
      <c r="AO59" s="88" t="str">
        <f t="shared" si="9"/>
        <v/>
      </c>
      <c r="AP59" s="88" t="str">
        <f t="shared" si="10"/>
        <v/>
      </c>
      <c r="AQ59" s="88" t="str">
        <f t="shared" si="11"/>
        <v/>
      </c>
      <c r="AR59" s="88" t="str">
        <f t="shared" si="12"/>
        <v/>
      </c>
      <c r="AS59" s="88" t="str">
        <f t="shared" si="13"/>
        <v/>
      </c>
      <c r="AT59" s="88" t="str">
        <f t="shared" si="14"/>
        <v/>
      </c>
      <c r="AU59" s="88" t="str">
        <f t="shared" si="15"/>
        <v/>
      </c>
      <c r="AV59" s="88" t="str">
        <f t="shared" si="16"/>
        <v/>
      </c>
      <c r="AW59" s="88" t="str">
        <f t="shared" si="17"/>
        <v/>
      </c>
      <c r="AX59" s="88" t="str">
        <f t="shared" si="18"/>
        <v/>
      </c>
      <c r="AY59" s="88" t="str">
        <f t="shared" si="19"/>
        <v/>
      </c>
      <c r="AZ59" s="88" t="str">
        <f t="shared" si="20"/>
        <v/>
      </c>
      <c r="BA59" s="88" t="str">
        <f t="shared" si="21"/>
        <v/>
      </c>
      <c r="BB59" s="88" t="str">
        <f t="shared" si="22"/>
        <v/>
      </c>
      <c r="BC59" s="88" t="str">
        <f t="shared" si="23"/>
        <v/>
      </c>
      <c r="BD59" s="88" t="str">
        <f t="shared" si="24"/>
        <v/>
      </c>
    </row>
    <row r="60" spans="1:56" ht="57" customHeight="1" x14ac:dyDescent="0.15">
      <c r="A60" s="1">
        <v>50</v>
      </c>
      <c r="B60" s="29"/>
      <c r="C60" s="31"/>
      <c r="D60" s="30"/>
      <c r="E60" s="31"/>
      <c r="F60" s="29"/>
      <c r="G60" s="61"/>
      <c r="H60" s="29"/>
      <c r="I60" s="29"/>
      <c r="J60" s="32" t="str">
        <f t="shared" si="25"/>
        <v/>
      </c>
      <c r="K60" s="61" t="str">
        <f t="shared" si="2"/>
        <v/>
      </c>
      <c r="L60" s="61"/>
      <c r="M60" s="61"/>
      <c r="N60" s="31"/>
      <c r="O60" s="92"/>
      <c r="P60" s="31"/>
      <c r="Q60" s="31"/>
      <c r="R60" s="92"/>
      <c r="S60" s="31"/>
      <c r="T60" s="31"/>
      <c r="U60" s="31"/>
      <c r="V60" s="31"/>
      <c r="W60" s="31"/>
      <c r="X60" s="31"/>
      <c r="Y60" s="31"/>
      <c r="Z60" s="31"/>
      <c r="AA60" s="31"/>
      <c r="AB60" s="31"/>
      <c r="AC60" s="31"/>
      <c r="AD60" s="31"/>
      <c r="AE60" s="31"/>
      <c r="AF60" s="32" t="str">
        <f t="shared" si="27"/>
        <v/>
      </c>
      <c r="AH60" s="88" t="str">
        <f t="shared" si="3"/>
        <v/>
      </c>
      <c r="AI60" s="88" t="str">
        <f>IF(AH60&lt;&gt;"", COUNTIF(AH$10:AH60, AH60), "")</f>
        <v/>
      </c>
      <c r="AJ60" s="88" t="str">
        <f t="shared" si="4"/>
        <v/>
      </c>
      <c r="AK60" s="88" t="str">
        <f t="shared" si="5"/>
        <v/>
      </c>
      <c r="AL60" s="88" t="str">
        <f t="shared" si="6"/>
        <v/>
      </c>
      <c r="AM60" s="88" t="str">
        <f t="shared" si="7"/>
        <v/>
      </c>
      <c r="AN60" s="88" t="str">
        <f t="shared" si="8"/>
        <v/>
      </c>
      <c r="AO60" s="88" t="str">
        <f t="shared" si="9"/>
        <v/>
      </c>
      <c r="AP60" s="88" t="str">
        <f t="shared" si="10"/>
        <v/>
      </c>
      <c r="AQ60" s="88" t="str">
        <f t="shared" si="11"/>
        <v/>
      </c>
      <c r="AR60" s="88" t="str">
        <f t="shared" si="12"/>
        <v/>
      </c>
      <c r="AS60" s="88" t="str">
        <f t="shared" si="13"/>
        <v/>
      </c>
      <c r="AT60" s="88" t="str">
        <f t="shared" si="14"/>
        <v/>
      </c>
      <c r="AU60" s="88" t="str">
        <f t="shared" si="15"/>
        <v/>
      </c>
      <c r="AV60" s="88" t="str">
        <f t="shared" si="16"/>
        <v/>
      </c>
      <c r="AW60" s="88" t="str">
        <f t="shared" si="17"/>
        <v/>
      </c>
      <c r="AX60" s="88" t="str">
        <f t="shared" si="18"/>
        <v/>
      </c>
      <c r="AY60" s="88" t="str">
        <f t="shared" si="19"/>
        <v/>
      </c>
      <c r="AZ60" s="88" t="str">
        <f t="shared" si="20"/>
        <v/>
      </c>
      <c r="BA60" s="88" t="str">
        <f t="shared" si="21"/>
        <v/>
      </c>
      <c r="BB60" s="88" t="str">
        <f t="shared" si="22"/>
        <v/>
      </c>
      <c r="BC60" s="88" t="str">
        <f t="shared" si="23"/>
        <v/>
      </c>
      <c r="BD60" s="88" t="str">
        <f t="shared" si="24"/>
        <v/>
      </c>
    </row>
    <row r="61" spans="1:56" ht="57" customHeight="1" x14ac:dyDescent="0.15">
      <c r="A61" s="1">
        <v>51</v>
      </c>
      <c r="B61" s="29"/>
      <c r="C61" s="31"/>
      <c r="D61" s="30"/>
      <c r="E61" s="31"/>
      <c r="F61" s="29"/>
      <c r="G61" s="61"/>
      <c r="H61" s="29"/>
      <c r="I61" s="29"/>
      <c r="J61" s="32" t="str">
        <f t="shared" si="25"/>
        <v/>
      </c>
      <c r="K61" s="61" t="str">
        <f t="shared" si="2"/>
        <v/>
      </c>
      <c r="L61" s="61"/>
      <c r="M61" s="61"/>
      <c r="N61" s="31"/>
      <c r="O61" s="92"/>
      <c r="P61" s="31"/>
      <c r="Q61" s="31"/>
      <c r="R61" s="92"/>
      <c r="S61" s="31"/>
      <c r="T61" s="31"/>
      <c r="U61" s="31"/>
      <c r="V61" s="31"/>
      <c r="W61" s="31"/>
      <c r="X61" s="31"/>
      <c r="Y61" s="31"/>
      <c r="Z61" s="31"/>
      <c r="AA61" s="31"/>
      <c r="AB61" s="31"/>
      <c r="AC61" s="31"/>
      <c r="AD61" s="31"/>
      <c r="AE61" s="31"/>
      <c r="AF61" s="32" t="str">
        <f t="shared" si="27"/>
        <v/>
      </c>
      <c r="AH61" s="88" t="str">
        <f t="shared" si="3"/>
        <v/>
      </c>
      <c r="AI61" s="88" t="str">
        <f>IF(AH61&lt;&gt;"", COUNTIF(AH$10:AH61, AH61), "")</f>
        <v/>
      </c>
      <c r="AJ61" s="88" t="str">
        <f t="shared" si="4"/>
        <v/>
      </c>
      <c r="AK61" s="88" t="str">
        <f t="shared" si="5"/>
        <v/>
      </c>
      <c r="AL61" s="88" t="str">
        <f t="shared" si="6"/>
        <v/>
      </c>
      <c r="AM61" s="88" t="str">
        <f t="shared" si="7"/>
        <v/>
      </c>
      <c r="AN61" s="88" t="str">
        <f t="shared" si="8"/>
        <v/>
      </c>
      <c r="AO61" s="88" t="str">
        <f t="shared" si="9"/>
        <v/>
      </c>
      <c r="AP61" s="88" t="str">
        <f t="shared" si="10"/>
        <v/>
      </c>
      <c r="AQ61" s="88" t="str">
        <f t="shared" si="11"/>
        <v/>
      </c>
      <c r="AR61" s="88" t="str">
        <f t="shared" si="12"/>
        <v/>
      </c>
      <c r="AS61" s="88" t="str">
        <f t="shared" si="13"/>
        <v/>
      </c>
      <c r="AT61" s="88" t="str">
        <f t="shared" si="14"/>
        <v/>
      </c>
      <c r="AU61" s="88" t="str">
        <f t="shared" si="15"/>
        <v/>
      </c>
      <c r="AV61" s="88" t="str">
        <f t="shared" si="16"/>
        <v/>
      </c>
      <c r="AW61" s="88" t="str">
        <f t="shared" si="17"/>
        <v/>
      </c>
      <c r="AX61" s="88" t="str">
        <f t="shared" si="18"/>
        <v/>
      </c>
      <c r="AY61" s="88" t="str">
        <f t="shared" si="19"/>
        <v/>
      </c>
      <c r="AZ61" s="88" t="str">
        <f t="shared" si="20"/>
        <v/>
      </c>
      <c r="BA61" s="88" t="str">
        <f t="shared" si="21"/>
        <v/>
      </c>
      <c r="BB61" s="88" t="str">
        <f t="shared" si="22"/>
        <v/>
      </c>
      <c r="BC61" s="88" t="str">
        <f t="shared" si="23"/>
        <v/>
      </c>
      <c r="BD61" s="88" t="str">
        <f t="shared" si="24"/>
        <v/>
      </c>
    </row>
    <row r="62" spans="1:56" ht="57" customHeight="1" x14ac:dyDescent="0.15">
      <c r="A62" s="1">
        <v>52</v>
      </c>
      <c r="B62" s="29"/>
      <c r="C62" s="31"/>
      <c r="D62" s="30"/>
      <c r="E62" s="31"/>
      <c r="F62" s="29"/>
      <c r="G62" s="61"/>
      <c r="H62" s="29"/>
      <c r="I62" s="29"/>
      <c r="J62" s="32" t="str">
        <f t="shared" si="25"/>
        <v/>
      </c>
      <c r="K62" s="61" t="str">
        <f t="shared" si="2"/>
        <v/>
      </c>
      <c r="L62" s="61"/>
      <c r="M62" s="61"/>
      <c r="N62" s="31"/>
      <c r="O62" s="92"/>
      <c r="P62" s="31"/>
      <c r="Q62" s="31"/>
      <c r="R62" s="92"/>
      <c r="S62" s="31"/>
      <c r="T62" s="31"/>
      <c r="U62" s="31"/>
      <c r="V62" s="31"/>
      <c r="W62" s="31"/>
      <c r="X62" s="31"/>
      <c r="Y62" s="31"/>
      <c r="Z62" s="31"/>
      <c r="AA62" s="31"/>
      <c r="AB62" s="31"/>
      <c r="AC62" s="31"/>
      <c r="AD62" s="31"/>
      <c r="AE62" s="31"/>
      <c r="AF62" s="32" t="str">
        <f t="shared" si="27"/>
        <v/>
      </c>
      <c r="AH62" s="88" t="str">
        <f t="shared" si="3"/>
        <v/>
      </c>
      <c r="AI62" s="88" t="str">
        <f>IF(AH62&lt;&gt;"", COUNTIF(AH$10:AH62, AH62), "")</f>
        <v/>
      </c>
      <c r="AJ62" s="88" t="str">
        <f t="shared" si="4"/>
        <v/>
      </c>
      <c r="AK62" s="88" t="str">
        <f t="shared" si="5"/>
        <v/>
      </c>
      <c r="AL62" s="88" t="str">
        <f t="shared" si="6"/>
        <v/>
      </c>
      <c r="AM62" s="88" t="str">
        <f t="shared" si="7"/>
        <v/>
      </c>
      <c r="AN62" s="88" t="str">
        <f t="shared" si="8"/>
        <v/>
      </c>
      <c r="AO62" s="88" t="str">
        <f t="shared" si="9"/>
        <v/>
      </c>
      <c r="AP62" s="88" t="str">
        <f t="shared" si="10"/>
        <v/>
      </c>
      <c r="AQ62" s="88" t="str">
        <f t="shared" si="11"/>
        <v/>
      </c>
      <c r="AR62" s="88" t="str">
        <f t="shared" si="12"/>
        <v/>
      </c>
      <c r="AS62" s="88" t="str">
        <f t="shared" si="13"/>
        <v/>
      </c>
      <c r="AT62" s="88" t="str">
        <f t="shared" si="14"/>
        <v/>
      </c>
      <c r="AU62" s="88" t="str">
        <f t="shared" si="15"/>
        <v/>
      </c>
      <c r="AV62" s="88" t="str">
        <f t="shared" si="16"/>
        <v/>
      </c>
      <c r="AW62" s="88" t="str">
        <f t="shared" si="17"/>
        <v/>
      </c>
      <c r="AX62" s="88" t="str">
        <f t="shared" si="18"/>
        <v/>
      </c>
      <c r="AY62" s="88" t="str">
        <f t="shared" si="19"/>
        <v/>
      </c>
      <c r="AZ62" s="88" t="str">
        <f t="shared" si="20"/>
        <v/>
      </c>
      <c r="BA62" s="88" t="str">
        <f t="shared" si="21"/>
        <v/>
      </c>
      <c r="BB62" s="88" t="str">
        <f t="shared" si="22"/>
        <v/>
      </c>
      <c r="BC62" s="88" t="str">
        <f t="shared" si="23"/>
        <v/>
      </c>
      <c r="BD62" s="88" t="str">
        <f t="shared" si="24"/>
        <v/>
      </c>
    </row>
    <row r="63" spans="1:56" ht="57" customHeight="1" x14ac:dyDescent="0.15">
      <c r="A63" s="1">
        <v>53</v>
      </c>
      <c r="B63" s="29"/>
      <c r="C63" s="31"/>
      <c r="D63" s="30"/>
      <c r="E63" s="31"/>
      <c r="F63" s="29"/>
      <c r="G63" s="61"/>
      <c r="H63" s="29"/>
      <c r="I63" s="29"/>
      <c r="J63" s="32" t="str">
        <f t="shared" si="25"/>
        <v/>
      </c>
      <c r="K63" s="61" t="str">
        <f t="shared" si="2"/>
        <v/>
      </c>
      <c r="L63" s="61"/>
      <c r="M63" s="61"/>
      <c r="N63" s="31"/>
      <c r="O63" s="92"/>
      <c r="P63" s="31"/>
      <c r="Q63" s="31"/>
      <c r="R63" s="92"/>
      <c r="S63" s="31"/>
      <c r="T63" s="31"/>
      <c r="U63" s="31"/>
      <c r="V63" s="31"/>
      <c r="W63" s="31"/>
      <c r="X63" s="31"/>
      <c r="Y63" s="31"/>
      <c r="Z63" s="31"/>
      <c r="AA63" s="31"/>
      <c r="AB63" s="31"/>
      <c r="AC63" s="31"/>
      <c r="AD63" s="31"/>
      <c r="AE63" s="31"/>
      <c r="AF63" s="32" t="str">
        <f t="shared" si="27"/>
        <v/>
      </c>
      <c r="AH63" s="88" t="str">
        <f t="shared" si="3"/>
        <v/>
      </c>
      <c r="AI63" s="88" t="str">
        <f>IF(AH63&lt;&gt;"", COUNTIF(AH$10:AH63, AH63), "")</f>
        <v/>
      </c>
      <c r="AJ63" s="88" t="str">
        <f t="shared" si="4"/>
        <v/>
      </c>
      <c r="AK63" s="88" t="str">
        <f t="shared" si="5"/>
        <v/>
      </c>
      <c r="AL63" s="88" t="str">
        <f t="shared" si="6"/>
        <v/>
      </c>
      <c r="AM63" s="88" t="str">
        <f t="shared" si="7"/>
        <v/>
      </c>
      <c r="AN63" s="88" t="str">
        <f t="shared" si="8"/>
        <v/>
      </c>
      <c r="AO63" s="88" t="str">
        <f t="shared" si="9"/>
        <v/>
      </c>
      <c r="AP63" s="88" t="str">
        <f t="shared" si="10"/>
        <v/>
      </c>
      <c r="AQ63" s="88" t="str">
        <f t="shared" si="11"/>
        <v/>
      </c>
      <c r="AR63" s="88" t="str">
        <f t="shared" si="12"/>
        <v/>
      </c>
      <c r="AS63" s="88" t="str">
        <f t="shared" si="13"/>
        <v/>
      </c>
      <c r="AT63" s="88" t="str">
        <f t="shared" si="14"/>
        <v/>
      </c>
      <c r="AU63" s="88" t="str">
        <f t="shared" si="15"/>
        <v/>
      </c>
      <c r="AV63" s="88" t="str">
        <f t="shared" si="16"/>
        <v/>
      </c>
      <c r="AW63" s="88" t="str">
        <f t="shared" si="17"/>
        <v/>
      </c>
      <c r="AX63" s="88" t="str">
        <f t="shared" si="18"/>
        <v/>
      </c>
      <c r="AY63" s="88" t="str">
        <f t="shared" si="19"/>
        <v/>
      </c>
      <c r="AZ63" s="88" t="str">
        <f t="shared" si="20"/>
        <v/>
      </c>
      <c r="BA63" s="88" t="str">
        <f t="shared" si="21"/>
        <v/>
      </c>
      <c r="BB63" s="88" t="str">
        <f t="shared" si="22"/>
        <v/>
      </c>
      <c r="BC63" s="88" t="str">
        <f t="shared" si="23"/>
        <v/>
      </c>
      <c r="BD63" s="88" t="str">
        <f t="shared" si="24"/>
        <v/>
      </c>
    </row>
    <row r="64" spans="1:56" ht="57" customHeight="1" x14ac:dyDescent="0.15">
      <c r="A64" s="1">
        <v>54</v>
      </c>
      <c r="B64" s="29"/>
      <c r="C64" s="31"/>
      <c r="D64" s="30"/>
      <c r="E64" s="31"/>
      <c r="F64" s="29"/>
      <c r="G64" s="61"/>
      <c r="H64" s="29"/>
      <c r="I64" s="29"/>
      <c r="J64" s="32" t="str">
        <f t="shared" si="25"/>
        <v/>
      </c>
      <c r="K64" s="61" t="str">
        <f t="shared" si="2"/>
        <v/>
      </c>
      <c r="L64" s="61"/>
      <c r="M64" s="61"/>
      <c r="N64" s="31"/>
      <c r="O64" s="92"/>
      <c r="P64" s="31"/>
      <c r="Q64" s="31"/>
      <c r="R64" s="92"/>
      <c r="S64" s="31"/>
      <c r="T64" s="31"/>
      <c r="U64" s="31"/>
      <c r="V64" s="31"/>
      <c r="W64" s="31"/>
      <c r="X64" s="31"/>
      <c r="Y64" s="31"/>
      <c r="Z64" s="31"/>
      <c r="AA64" s="31"/>
      <c r="AB64" s="31"/>
      <c r="AC64" s="31"/>
      <c r="AD64" s="31"/>
      <c r="AE64" s="31"/>
      <c r="AF64" s="32" t="str">
        <f t="shared" si="27"/>
        <v/>
      </c>
      <c r="AH64" s="88" t="str">
        <f t="shared" si="3"/>
        <v/>
      </c>
      <c r="AI64" s="88" t="str">
        <f>IF(AH64&lt;&gt;"", COUNTIF(AH$10:AH64, AH64), "")</f>
        <v/>
      </c>
      <c r="AJ64" s="88" t="str">
        <f t="shared" si="4"/>
        <v/>
      </c>
      <c r="AK64" s="88" t="str">
        <f t="shared" si="5"/>
        <v/>
      </c>
      <c r="AL64" s="88" t="str">
        <f t="shared" si="6"/>
        <v/>
      </c>
      <c r="AM64" s="88" t="str">
        <f t="shared" si="7"/>
        <v/>
      </c>
      <c r="AN64" s="88" t="str">
        <f t="shared" si="8"/>
        <v/>
      </c>
      <c r="AO64" s="88" t="str">
        <f t="shared" si="9"/>
        <v/>
      </c>
      <c r="AP64" s="88" t="str">
        <f t="shared" si="10"/>
        <v/>
      </c>
      <c r="AQ64" s="88" t="str">
        <f t="shared" si="11"/>
        <v/>
      </c>
      <c r="AR64" s="88" t="str">
        <f t="shared" si="12"/>
        <v/>
      </c>
      <c r="AS64" s="88" t="str">
        <f t="shared" si="13"/>
        <v/>
      </c>
      <c r="AT64" s="88" t="str">
        <f t="shared" si="14"/>
        <v/>
      </c>
      <c r="AU64" s="88" t="str">
        <f t="shared" si="15"/>
        <v/>
      </c>
      <c r="AV64" s="88" t="str">
        <f t="shared" si="16"/>
        <v/>
      </c>
      <c r="AW64" s="88" t="str">
        <f t="shared" si="17"/>
        <v/>
      </c>
      <c r="AX64" s="88" t="str">
        <f t="shared" si="18"/>
        <v/>
      </c>
      <c r="AY64" s="88" t="str">
        <f t="shared" si="19"/>
        <v/>
      </c>
      <c r="AZ64" s="88" t="str">
        <f t="shared" si="20"/>
        <v/>
      </c>
      <c r="BA64" s="88" t="str">
        <f t="shared" si="21"/>
        <v/>
      </c>
      <c r="BB64" s="88" t="str">
        <f t="shared" si="22"/>
        <v/>
      </c>
      <c r="BC64" s="88" t="str">
        <f t="shared" si="23"/>
        <v/>
      </c>
      <c r="BD64" s="88" t="str">
        <f t="shared" si="24"/>
        <v/>
      </c>
    </row>
    <row r="65" spans="1:56" ht="57" customHeight="1" x14ac:dyDescent="0.15">
      <c r="A65" s="1">
        <v>55</v>
      </c>
      <c r="B65" s="29"/>
      <c r="C65" s="31"/>
      <c r="D65" s="30"/>
      <c r="E65" s="31"/>
      <c r="F65" s="29"/>
      <c r="G65" s="61"/>
      <c r="H65" s="29"/>
      <c r="I65" s="29"/>
      <c r="J65" s="32" t="str">
        <f t="shared" si="25"/>
        <v/>
      </c>
      <c r="K65" s="61" t="str">
        <f t="shared" si="2"/>
        <v/>
      </c>
      <c r="L65" s="61"/>
      <c r="M65" s="61"/>
      <c r="N65" s="31"/>
      <c r="O65" s="92"/>
      <c r="P65" s="31"/>
      <c r="Q65" s="31"/>
      <c r="R65" s="92"/>
      <c r="S65" s="31"/>
      <c r="T65" s="31"/>
      <c r="U65" s="31"/>
      <c r="V65" s="31"/>
      <c r="W65" s="31"/>
      <c r="X65" s="31"/>
      <c r="Y65" s="31"/>
      <c r="Z65" s="31"/>
      <c r="AA65" s="31"/>
      <c r="AB65" s="31"/>
      <c r="AC65" s="31"/>
      <c r="AD65" s="31"/>
      <c r="AE65" s="31"/>
      <c r="AF65" s="32" t="str">
        <f t="shared" si="27"/>
        <v/>
      </c>
      <c r="AH65" s="88" t="str">
        <f t="shared" si="3"/>
        <v/>
      </c>
      <c r="AI65" s="88" t="str">
        <f>IF(AH65&lt;&gt;"", COUNTIF(AH$10:AH65, AH65), "")</f>
        <v/>
      </c>
      <c r="AJ65" s="88" t="str">
        <f t="shared" si="4"/>
        <v/>
      </c>
      <c r="AK65" s="88" t="str">
        <f t="shared" si="5"/>
        <v/>
      </c>
      <c r="AL65" s="88" t="str">
        <f t="shared" si="6"/>
        <v/>
      </c>
      <c r="AM65" s="88" t="str">
        <f t="shared" si="7"/>
        <v/>
      </c>
      <c r="AN65" s="88" t="str">
        <f t="shared" si="8"/>
        <v/>
      </c>
      <c r="AO65" s="88" t="str">
        <f t="shared" si="9"/>
        <v/>
      </c>
      <c r="AP65" s="88" t="str">
        <f t="shared" si="10"/>
        <v/>
      </c>
      <c r="AQ65" s="88" t="str">
        <f t="shared" si="11"/>
        <v/>
      </c>
      <c r="AR65" s="88" t="str">
        <f t="shared" si="12"/>
        <v/>
      </c>
      <c r="AS65" s="88" t="str">
        <f t="shared" si="13"/>
        <v/>
      </c>
      <c r="AT65" s="88" t="str">
        <f t="shared" si="14"/>
        <v/>
      </c>
      <c r="AU65" s="88" t="str">
        <f t="shared" si="15"/>
        <v/>
      </c>
      <c r="AV65" s="88" t="str">
        <f t="shared" si="16"/>
        <v/>
      </c>
      <c r="AW65" s="88" t="str">
        <f t="shared" si="17"/>
        <v/>
      </c>
      <c r="AX65" s="88" t="str">
        <f t="shared" si="18"/>
        <v/>
      </c>
      <c r="AY65" s="88" t="str">
        <f t="shared" si="19"/>
        <v/>
      </c>
      <c r="AZ65" s="88" t="str">
        <f t="shared" si="20"/>
        <v/>
      </c>
      <c r="BA65" s="88" t="str">
        <f t="shared" si="21"/>
        <v/>
      </c>
      <c r="BB65" s="88" t="str">
        <f t="shared" si="22"/>
        <v/>
      </c>
      <c r="BC65" s="88" t="str">
        <f t="shared" si="23"/>
        <v/>
      </c>
      <c r="BD65" s="88" t="str">
        <f t="shared" si="24"/>
        <v/>
      </c>
    </row>
    <row r="66" spans="1:56" ht="57" customHeight="1" x14ac:dyDescent="0.15">
      <c r="A66" s="1">
        <v>56</v>
      </c>
      <c r="B66" s="29"/>
      <c r="C66" s="31"/>
      <c r="D66" s="30"/>
      <c r="E66" s="31"/>
      <c r="F66" s="29"/>
      <c r="G66" s="61"/>
      <c r="H66" s="29"/>
      <c r="I66" s="29"/>
      <c r="J66" s="32" t="str">
        <f t="shared" si="25"/>
        <v/>
      </c>
      <c r="K66" s="61" t="str">
        <f t="shared" si="2"/>
        <v/>
      </c>
      <c r="L66" s="61"/>
      <c r="M66" s="61"/>
      <c r="N66" s="31"/>
      <c r="O66" s="92"/>
      <c r="P66" s="31"/>
      <c r="Q66" s="31"/>
      <c r="R66" s="92"/>
      <c r="S66" s="31"/>
      <c r="T66" s="31"/>
      <c r="U66" s="31"/>
      <c r="V66" s="31"/>
      <c r="W66" s="31"/>
      <c r="X66" s="31"/>
      <c r="Y66" s="31"/>
      <c r="Z66" s="31"/>
      <c r="AA66" s="31"/>
      <c r="AB66" s="31"/>
      <c r="AC66" s="31"/>
      <c r="AD66" s="31"/>
      <c r="AE66" s="31"/>
      <c r="AF66" s="32" t="str">
        <f t="shared" si="27"/>
        <v/>
      </c>
      <c r="AH66" s="88" t="str">
        <f t="shared" si="3"/>
        <v/>
      </c>
      <c r="AI66" s="88" t="str">
        <f>IF(AH66&lt;&gt;"", COUNTIF(AH$10:AH66, AH66), "")</f>
        <v/>
      </c>
      <c r="AJ66" s="88" t="str">
        <f t="shared" si="4"/>
        <v/>
      </c>
      <c r="AK66" s="88" t="str">
        <f t="shared" si="5"/>
        <v/>
      </c>
      <c r="AL66" s="88" t="str">
        <f t="shared" si="6"/>
        <v/>
      </c>
      <c r="AM66" s="88" t="str">
        <f t="shared" si="7"/>
        <v/>
      </c>
      <c r="AN66" s="88" t="str">
        <f t="shared" si="8"/>
        <v/>
      </c>
      <c r="AO66" s="88" t="str">
        <f t="shared" si="9"/>
        <v/>
      </c>
      <c r="AP66" s="88" t="str">
        <f t="shared" si="10"/>
        <v/>
      </c>
      <c r="AQ66" s="88" t="str">
        <f t="shared" si="11"/>
        <v/>
      </c>
      <c r="AR66" s="88" t="str">
        <f t="shared" si="12"/>
        <v/>
      </c>
      <c r="AS66" s="88" t="str">
        <f t="shared" si="13"/>
        <v/>
      </c>
      <c r="AT66" s="88" t="str">
        <f t="shared" si="14"/>
        <v/>
      </c>
      <c r="AU66" s="88" t="str">
        <f t="shared" si="15"/>
        <v/>
      </c>
      <c r="AV66" s="88" t="str">
        <f t="shared" si="16"/>
        <v/>
      </c>
      <c r="AW66" s="88" t="str">
        <f t="shared" si="17"/>
        <v/>
      </c>
      <c r="AX66" s="88" t="str">
        <f t="shared" si="18"/>
        <v/>
      </c>
      <c r="AY66" s="88" t="str">
        <f t="shared" si="19"/>
        <v/>
      </c>
      <c r="AZ66" s="88" t="str">
        <f t="shared" si="20"/>
        <v/>
      </c>
      <c r="BA66" s="88" t="str">
        <f t="shared" si="21"/>
        <v/>
      </c>
      <c r="BB66" s="88" t="str">
        <f t="shared" si="22"/>
        <v/>
      </c>
      <c r="BC66" s="88" t="str">
        <f t="shared" si="23"/>
        <v/>
      </c>
      <c r="BD66" s="88" t="str">
        <f t="shared" si="24"/>
        <v/>
      </c>
    </row>
    <row r="67" spans="1:56" ht="57" customHeight="1" x14ac:dyDescent="0.15">
      <c r="A67" s="1">
        <v>57</v>
      </c>
      <c r="B67" s="29"/>
      <c r="C67" s="31"/>
      <c r="D67" s="30"/>
      <c r="E67" s="31"/>
      <c r="F67" s="29"/>
      <c r="G67" s="61"/>
      <c r="H67" s="29"/>
      <c r="I67" s="29"/>
      <c r="J67" s="32" t="str">
        <f t="shared" si="25"/>
        <v/>
      </c>
      <c r="K67" s="61" t="str">
        <f t="shared" si="2"/>
        <v/>
      </c>
      <c r="L67" s="61"/>
      <c r="M67" s="61"/>
      <c r="N67" s="31"/>
      <c r="O67" s="92"/>
      <c r="P67" s="31"/>
      <c r="Q67" s="31"/>
      <c r="R67" s="92"/>
      <c r="S67" s="31"/>
      <c r="T67" s="31"/>
      <c r="U67" s="31"/>
      <c r="V67" s="31"/>
      <c r="W67" s="31"/>
      <c r="X67" s="31"/>
      <c r="Y67" s="31"/>
      <c r="Z67" s="31"/>
      <c r="AA67" s="31"/>
      <c r="AB67" s="31"/>
      <c r="AC67" s="31"/>
      <c r="AD67" s="31"/>
      <c r="AE67" s="31"/>
      <c r="AF67" s="32" t="str">
        <f t="shared" si="27"/>
        <v/>
      </c>
      <c r="AH67" s="88" t="str">
        <f t="shared" si="3"/>
        <v/>
      </c>
      <c r="AI67" s="88" t="str">
        <f>IF(AH67&lt;&gt;"", COUNTIF(AH$10:AH67, AH67), "")</f>
        <v/>
      </c>
      <c r="AJ67" s="88" t="str">
        <f t="shared" si="4"/>
        <v/>
      </c>
      <c r="AK67" s="88" t="str">
        <f t="shared" si="5"/>
        <v/>
      </c>
      <c r="AL67" s="88" t="str">
        <f t="shared" si="6"/>
        <v/>
      </c>
      <c r="AM67" s="88" t="str">
        <f t="shared" si="7"/>
        <v/>
      </c>
      <c r="AN67" s="88" t="str">
        <f t="shared" si="8"/>
        <v/>
      </c>
      <c r="AO67" s="88" t="str">
        <f t="shared" si="9"/>
        <v/>
      </c>
      <c r="AP67" s="88" t="str">
        <f t="shared" si="10"/>
        <v/>
      </c>
      <c r="AQ67" s="88" t="str">
        <f t="shared" si="11"/>
        <v/>
      </c>
      <c r="AR67" s="88" t="str">
        <f t="shared" si="12"/>
        <v/>
      </c>
      <c r="AS67" s="88" t="str">
        <f t="shared" si="13"/>
        <v/>
      </c>
      <c r="AT67" s="88" t="str">
        <f t="shared" si="14"/>
        <v/>
      </c>
      <c r="AU67" s="88" t="str">
        <f t="shared" si="15"/>
        <v/>
      </c>
      <c r="AV67" s="88" t="str">
        <f t="shared" si="16"/>
        <v/>
      </c>
      <c r="AW67" s="88" t="str">
        <f t="shared" si="17"/>
        <v/>
      </c>
      <c r="AX67" s="88" t="str">
        <f t="shared" si="18"/>
        <v/>
      </c>
      <c r="AY67" s="88" t="str">
        <f t="shared" si="19"/>
        <v/>
      </c>
      <c r="AZ67" s="88" t="str">
        <f t="shared" si="20"/>
        <v/>
      </c>
      <c r="BA67" s="88" t="str">
        <f t="shared" si="21"/>
        <v/>
      </c>
      <c r="BB67" s="88" t="str">
        <f t="shared" si="22"/>
        <v/>
      </c>
      <c r="BC67" s="88" t="str">
        <f t="shared" si="23"/>
        <v/>
      </c>
      <c r="BD67" s="88" t="str">
        <f t="shared" si="24"/>
        <v/>
      </c>
    </row>
    <row r="68" spans="1:56" ht="57" customHeight="1" x14ac:dyDescent="0.15">
      <c r="A68" s="1">
        <v>58</v>
      </c>
      <c r="B68" s="29"/>
      <c r="C68" s="31"/>
      <c r="D68" s="30"/>
      <c r="E68" s="31"/>
      <c r="F68" s="29"/>
      <c r="G68" s="61"/>
      <c r="H68" s="29"/>
      <c r="I68" s="29"/>
      <c r="J68" s="32" t="str">
        <f t="shared" si="25"/>
        <v/>
      </c>
      <c r="K68" s="61" t="str">
        <f t="shared" si="2"/>
        <v/>
      </c>
      <c r="L68" s="61"/>
      <c r="M68" s="61"/>
      <c r="N68" s="31"/>
      <c r="O68" s="92"/>
      <c r="P68" s="31"/>
      <c r="Q68" s="31"/>
      <c r="R68" s="92"/>
      <c r="S68" s="31"/>
      <c r="T68" s="31"/>
      <c r="U68" s="31"/>
      <c r="V68" s="31"/>
      <c r="W68" s="31"/>
      <c r="X68" s="31"/>
      <c r="Y68" s="31"/>
      <c r="Z68" s="31"/>
      <c r="AA68" s="31"/>
      <c r="AB68" s="31"/>
      <c r="AC68" s="31"/>
      <c r="AD68" s="31"/>
      <c r="AE68" s="31"/>
      <c r="AF68" s="32" t="str">
        <f t="shared" si="27"/>
        <v/>
      </c>
      <c r="AH68" s="88" t="str">
        <f t="shared" si="3"/>
        <v/>
      </c>
      <c r="AI68" s="88" t="str">
        <f>IF(AH68&lt;&gt;"", COUNTIF(AH$10:AH68, AH68), "")</f>
        <v/>
      </c>
      <c r="AJ68" s="88" t="str">
        <f t="shared" si="4"/>
        <v/>
      </c>
      <c r="AK68" s="88" t="str">
        <f t="shared" si="5"/>
        <v/>
      </c>
      <c r="AL68" s="88" t="str">
        <f t="shared" si="6"/>
        <v/>
      </c>
      <c r="AM68" s="88" t="str">
        <f t="shared" si="7"/>
        <v/>
      </c>
      <c r="AN68" s="88" t="str">
        <f t="shared" si="8"/>
        <v/>
      </c>
      <c r="AO68" s="88" t="str">
        <f t="shared" si="9"/>
        <v/>
      </c>
      <c r="AP68" s="88" t="str">
        <f t="shared" si="10"/>
        <v/>
      </c>
      <c r="AQ68" s="88" t="str">
        <f t="shared" si="11"/>
        <v/>
      </c>
      <c r="AR68" s="88" t="str">
        <f t="shared" si="12"/>
        <v/>
      </c>
      <c r="AS68" s="88" t="str">
        <f t="shared" si="13"/>
        <v/>
      </c>
      <c r="AT68" s="88" t="str">
        <f t="shared" si="14"/>
        <v/>
      </c>
      <c r="AU68" s="88" t="str">
        <f t="shared" si="15"/>
        <v/>
      </c>
      <c r="AV68" s="88" t="str">
        <f t="shared" si="16"/>
        <v/>
      </c>
      <c r="AW68" s="88" t="str">
        <f t="shared" si="17"/>
        <v/>
      </c>
      <c r="AX68" s="88" t="str">
        <f t="shared" si="18"/>
        <v/>
      </c>
      <c r="AY68" s="88" t="str">
        <f t="shared" si="19"/>
        <v/>
      </c>
      <c r="AZ68" s="88" t="str">
        <f t="shared" si="20"/>
        <v/>
      </c>
      <c r="BA68" s="88" t="str">
        <f t="shared" si="21"/>
        <v/>
      </c>
      <c r="BB68" s="88" t="str">
        <f t="shared" si="22"/>
        <v/>
      </c>
      <c r="BC68" s="88" t="str">
        <f t="shared" si="23"/>
        <v/>
      </c>
      <c r="BD68" s="88" t="str">
        <f t="shared" si="24"/>
        <v/>
      </c>
    </row>
    <row r="69" spans="1:56" ht="57" customHeight="1" x14ac:dyDescent="0.15">
      <c r="A69" s="1">
        <v>59</v>
      </c>
      <c r="B69" s="29"/>
      <c r="C69" s="31"/>
      <c r="D69" s="30"/>
      <c r="E69" s="31"/>
      <c r="F69" s="29"/>
      <c r="G69" s="61"/>
      <c r="H69" s="29"/>
      <c r="I69" s="29"/>
      <c r="J69" s="32" t="str">
        <f t="shared" si="25"/>
        <v/>
      </c>
      <c r="K69" s="61" t="str">
        <f t="shared" si="2"/>
        <v/>
      </c>
      <c r="L69" s="61"/>
      <c r="M69" s="61"/>
      <c r="N69" s="31"/>
      <c r="O69" s="92"/>
      <c r="P69" s="31"/>
      <c r="Q69" s="31"/>
      <c r="R69" s="92"/>
      <c r="S69" s="31"/>
      <c r="T69" s="31"/>
      <c r="U69" s="31"/>
      <c r="V69" s="31"/>
      <c r="W69" s="31"/>
      <c r="X69" s="31"/>
      <c r="Y69" s="31"/>
      <c r="Z69" s="31"/>
      <c r="AA69" s="31"/>
      <c r="AB69" s="31"/>
      <c r="AC69" s="31"/>
      <c r="AD69" s="31"/>
      <c r="AE69" s="31"/>
      <c r="AF69" s="32" t="str">
        <f t="shared" si="27"/>
        <v/>
      </c>
      <c r="AH69" s="88" t="str">
        <f t="shared" si="3"/>
        <v/>
      </c>
      <c r="AI69" s="88" t="str">
        <f>IF(AH69&lt;&gt;"", COUNTIF(AH$10:AH69, AH69), "")</f>
        <v/>
      </c>
      <c r="AJ69" s="88" t="str">
        <f t="shared" si="4"/>
        <v/>
      </c>
      <c r="AK69" s="88" t="str">
        <f t="shared" si="5"/>
        <v/>
      </c>
      <c r="AL69" s="88" t="str">
        <f t="shared" si="6"/>
        <v/>
      </c>
      <c r="AM69" s="88" t="str">
        <f t="shared" si="7"/>
        <v/>
      </c>
      <c r="AN69" s="88" t="str">
        <f t="shared" si="8"/>
        <v/>
      </c>
      <c r="AO69" s="88" t="str">
        <f t="shared" si="9"/>
        <v/>
      </c>
      <c r="AP69" s="88" t="str">
        <f t="shared" si="10"/>
        <v/>
      </c>
      <c r="AQ69" s="88" t="str">
        <f t="shared" si="11"/>
        <v/>
      </c>
      <c r="AR69" s="88" t="str">
        <f t="shared" si="12"/>
        <v/>
      </c>
      <c r="AS69" s="88" t="str">
        <f t="shared" si="13"/>
        <v/>
      </c>
      <c r="AT69" s="88" t="str">
        <f t="shared" si="14"/>
        <v/>
      </c>
      <c r="AU69" s="88" t="str">
        <f t="shared" si="15"/>
        <v/>
      </c>
      <c r="AV69" s="88" t="str">
        <f t="shared" si="16"/>
        <v/>
      </c>
      <c r="AW69" s="88" t="str">
        <f t="shared" si="17"/>
        <v/>
      </c>
      <c r="AX69" s="88" t="str">
        <f t="shared" si="18"/>
        <v/>
      </c>
      <c r="AY69" s="88" t="str">
        <f t="shared" si="19"/>
        <v/>
      </c>
      <c r="AZ69" s="88" t="str">
        <f t="shared" si="20"/>
        <v/>
      </c>
      <c r="BA69" s="88" t="str">
        <f t="shared" si="21"/>
        <v/>
      </c>
      <c r="BB69" s="88" t="str">
        <f t="shared" si="22"/>
        <v/>
      </c>
      <c r="BC69" s="88" t="str">
        <f t="shared" si="23"/>
        <v/>
      </c>
      <c r="BD69" s="88" t="str">
        <f t="shared" si="24"/>
        <v/>
      </c>
    </row>
    <row r="70" spans="1:56" ht="57" customHeight="1" x14ac:dyDescent="0.15">
      <c r="A70" s="1">
        <v>60</v>
      </c>
      <c r="B70" s="29"/>
      <c r="C70" s="31"/>
      <c r="D70" s="30"/>
      <c r="E70" s="31"/>
      <c r="F70" s="29"/>
      <c r="G70" s="61"/>
      <c r="H70" s="29"/>
      <c r="I70" s="29"/>
      <c r="J70" s="32" t="str">
        <f t="shared" si="25"/>
        <v/>
      </c>
      <c r="K70" s="61" t="str">
        <f t="shared" si="2"/>
        <v/>
      </c>
      <c r="L70" s="61"/>
      <c r="M70" s="61"/>
      <c r="N70" s="31"/>
      <c r="O70" s="92"/>
      <c r="P70" s="31"/>
      <c r="Q70" s="31"/>
      <c r="R70" s="92"/>
      <c r="S70" s="31"/>
      <c r="T70" s="31"/>
      <c r="U70" s="31"/>
      <c r="V70" s="31"/>
      <c r="W70" s="31"/>
      <c r="X70" s="31"/>
      <c r="Y70" s="31"/>
      <c r="Z70" s="31"/>
      <c r="AA70" s="31"/>
      <c r="AB70" s="31"/>
      <c r="AC70" s="31"/>
      <c r="AD70" s="31"/>
      <c r="AE70" s="31"/>
      <c r="AF70" s="32" t="str">
        <f t="shared" si="27"/>
        <v/>
      </c>
      <c r="AH70" s="88" t="str">
        <f t="shared" si="3"/>
        <v/>
      </c>
      <c r="AI70" s="88" t="str">
        <f>IF(AH70&lt;&gt;"", COUNTIF(AH$10:AH70, AH70), "")</f>
        <v/>
      </c>
      <c r="AJ70" s="88" t="str">
        <f t="shared" si="4"/>
        <v/>
      </c>
      <c r="AK70" s="88" t="str">
        <f t="shared" si="5"/>
        <v/>
      </c>
      <c r="AL70" s="88" t="str">
        <f t="shared" si="6"/>
        <v/>
      </c>
      <c r="AM70" s="88" t="str">
        <f t="shared" si="7"/>
        <v/>
      </c>
      <c r="AN70" s="88" t="str">
        <f t="shared" si="8"/>
        <v/>
      </c>
      <c r="AO70" s="88" t="str">
        <f t="shared" si="9"/>
        <v/>
      </c>
      <c r="AP70" s="88" t="str">
        <f t="shared" si="10"/>
        <v/>
      </c>
      <c r="AQ70" s="88" t="str">
        <f t="shared" si="11"/>
        <v/>
      </c>
      <c r="AR70" s="88" t="str">
        <f t="shared" si="12"/>
        <v/>
      </c>
      <c r="AS70" s="88" t="str">
        <f t="shared" si="13"/>
        <v/>
      </c>
      <c r="AT70" s="88" t="str">
        <f t="shared" si="14"/>
        <v/>
      </c>
      <c r="AU70" s="88" t="str">
        <f t="shared" si="15"/>
        <v/>
      </c>
      <c r="AV70" s="88" t="str">
        <f t="shared" si="16"/>
        <v/>
      </c>
      <c r="AW70" s="88" t="str">
        <f t="shared" si="17"/>
        <v/>
      </c>
      <c r="AX70" s="88" t="str">
        <f t="shared" si="18"/>
        <v/>
      </c>
      <c r="AY70" s="88" t="str">
        <f t="shared" si="19"/>
        <v/>
      </c>
      <c r="AZ70" s="88" t="str">
        <f t="shared" si="20"/>
        <v/>
      </c>
      <c r="BA70" s="88" t="str">
        <f t="shared" si="21"/>
        <v/>
      </c>
      <c r="BB70" s="88" t="str">
        <f t="shared" si="22"/>
        <v/>
      </c>
      <c r="BC70" s="88" t="str">
        <f t="shared" si="23"/>
        <v/>
      </c>
      <c r="BD70" s="88" t="str">
        <f t="shared" si="24"/>
        <v/>
      </c>
    </row>
  </sheetData>
  <sheetProtection algorithmName="SHA-512" hashValue="nw7zRheZQ0ONMnt/Z2V+I7yV1dkqtOcRHyZyRkR81V69Ge2c30D8aqUZCW8ZjK0PlROgBi1vsfY36r/Agh2WZA==" saltValue="Bi9Ik2SmJzR6CfjtaG4Vng==" spinCount="100000" sheet="1" objects="1" scenarios="1"/>
  <protectedRanges>
    <protectedRange sqref="B11:D70 F11:I70" name="試験品名　測定可否"/>
    <protectedRange sqref="L11:AE70" name="確認事項　測定条件"/>
  </protectedRanges>
  <mergeCells count="37">
    <mergeCell ref="B7:B9"/>
    <mergeCell ref="A6:A9"/>
    <mergeCell ref="B1:H1"/>
    <mergeCell ref="B2:H2"/>
    <mergeCell ref="B3:H3"/>
    <mergeCell ref="B4:H4"/>
    <mergeCell ref="B5:H5"/>
    <mergeCell ref="C7:D9"/>
    <mergeCell ref="E7:K8"/>
    <mergeCell ref="M7:X7"/>
    <mergeCell ref="Y7:AF7"/>
    <mergeCell ref="Y8:AB8"/>
    <mergeCell ref="AC8:AF8"/>
    <mergeCell ref="AL6:AW6"/>
    <mergeCell ref="AR7:AW7"/>
    <mergeCell ref="AJ6:AJ9"/>
    <mergeCell ref="M8:R8"/>
    <mergeCell ref="S8:X8"/>
    <mergeCell ref="C6:AF6"/>
    <mergeCell ref="AH6:AH9"/>
    <mergeCell ref="AI6:AI9"/>
    <mergeCell ref="BA4:BB4"/>
    <mergeCell ref="BC3:BD3"/>
    <mergeCell ref="BC6:BD6"/>
    <mergeCell ref="AK7:AK9"/>
    <mergeCell ref="AX6:AX9"/>
    <mergeCell ref="BA5:BB5"/>
    <mergeCell ref="BC7:BC8"/>
    <mergeCell ref="BD7:BD8"/>
    <mergeCell ref="AO8:AQ8"/>
    <mergeCell ref="AL7:AQ7"/>
    <mergeCell ref="AY6:BB6"/>
    <mergeCell ref="AY7:AZ8"/>
    <mergeCell ref="BA7:BB8"/>
    <mergeCell ref="AU8:AW8"/>
    <mergeCell ref="AR8:AT8"/>
    <mergeCell ref="AL8:AN8"/>
  </mergeCells>
  <phoneticPr fontId="1"/>
  <conditionalFormatting sqref="B10:B70">
    <cfRule type="expression" dxfId="28" priority="33">
      <formula>AND(AND(COUNTBLANK(C10:X10)&gt;0, COUNTBLANK(C10:X10)&lt;13), B10="")</formula>
    </cfRule>
  </conditionalFormatting>
  <conditionalFormatting sqref="B11:B70">
    <cfRule type="expression" dxfId="27" priority="10">
      <formula>IF($B11="", FALSE, COUNTIF($AH$11:$AH$70, $AH11)&lt;&gt;1)</formula>
    </cfRule>
  </conditionalFormatting>
  <conditionalFormatting sqref="E10:E70">
    <cfRule type="expression" dxfId="26" priority="22">
      <formula>AND(B10&lt;&gt;"", E10="")</formula>
    </cfRule>
  </conditionalFormatting>
  <conditionalFormatting sqref="F10:F70">
    <cfRule type="expression" dxfId="25" priority="21">
      <formula>AND(B10&lt;&gt;"", F10="")</formula>
    </cfRule>
  </conditionalFormatting>
  <conditionalFormatting sqref="G10:G70">
    <cfRule type="expression" dxfId="24" priority="20">
      <formula>AND(B10&lt;&gt;"", G10="")</formula>
    </cfRule>
  </conditionalFormatting>
  <conditionalFormatting sqref="H10:H70">
    <cfRule type="expression" dxfId="23" priority="19">
      <formula>AND(B10&lt;&gt;"", H10="")</formula>
    </cfRule>
  </conditionalFormatting>
  <conditionalFormatting sqref="I10:I70">
    <cfRule type="expression" dxfId="22" priority="17">
      <formula>AND(B10&lt;&gt;"", I10="")</formula>
    </cfRule>
  </conditionalFormatting>
  <conditionalFormatting sqref="J10:J70">
    <cfRule type="expression" dxfId="21" priority="28">
      <formula>J10="×"</formula>
    </cfRule>
  </conditionalFormatting>
  <conditionalFormatting sqref="L11:L70">
    <cfRule type="expression" dxfId="20" priority="1">
      <formula>AND($B11&lt;&gt;"",$L11="")</formula>
    </cfRule>
  </conditionalFormatting>
  <conditionalFormatting sqref="M11:X70">
    <cfRule type="expression" dxfId="19" priority="8">
      <formula>($C11="拡散透過率")</formula>
    </cfRule>
  </conditionalFormatting>
  <conditionalFormatting sqref="R11:R70">
    <cfRule type="expression" priority="4">
      <formula>INDIRECT(ADDRESS(ROW(),COLUMN()))=TRUNC(INDIRECT(ADDRESS(ROW(),COLUMN())))</formula>
    </cfRule>
  </conditionalFormatting>
  <conditionalFormatting sqref="Y11:AF70">
    <cfRule type="expression" dxfId="18" priority="7">
      <formula>($C11="拡散反射率")</formula>
    </cfRule>
  </conditionalFormatting>
  <conditionalFormatting sqref="AE11">
    <cfRule type="expression" dxfId="17" priority="2">
      <formula>($AG$11="NG")</formula>
    </cfRule>
  </conditionalFormatting>
  <dataValidations count="31">
    <dataValidation type="list" allowBlank="1" showInputMessage="1" showErrorMessage="1" sqref="F10" xr:uid="{568727BD-FDB9-4622-B2ED-221A1407DE43}">
      <formula1>"200g未満, 200g以上"</formula1>
    </dataValidation>
    <dataValidation type="custom" allowBlank="1" showInputMessage="1" showErrorMessage="1" sqref="H10" xr:uid="{CB02B3A8-508A-4A76-B038-FEA440D49926}">
      <formula1>AND(H10&gt;=30, H10&lt;260)</formula1>
    </dataValidation>
    <dataValidation type="custom" allowBlank="1" showInputMessage="1" showErrorMessage="1" sqref="I10" xr:uid="{8DB92F7B-06B6-4BD3-9451-42C47DEFAA4B}">
      <formula1>AND(I10&gt;0, I10&lt;=H10)</formula1>
    </dataValidation>
    <dataValidation type="list" allowBlank="1" showInputMessage="1" showErrorMessage="1" sqref="E10" xr:uid="{CEB50640-A7CB-4190-BA73-EF65867F9282}">
      <formula1>"200mm角未満, 200mm角以上"</formula1>
    </dataValidation>
    <dataValidation type="decimal" allowBlank="1" showInputMessage="1" showErrorMessage="1" errorTitle="入力内容をお確かめください。" error="開始角・終了角が同じ場合は0°を入力してください。_x000a_開始角・終了角が異なる場合は1°以上の角度を入力してください。_x000a_角度間隔には測定角度範囲を割り切れる角度を入力してください。" sqref="X11:X70 O11:O70 AE11:AE70 U11:U70 R11:R70 AA11:AA70" xr:uid="{7436BA79-859E-4E20-A396-FA05D8D53FEB}">
      <formula1>IF(N11-M11=0,0,IF(O11&lt;&gt;0,IF(MOD(N11-M11,O11)&lt;&gt;0,FALSE,1),FALSE))</formula1>
      <formula2>N11-M11</formula2>
    </dataValidation>
    <dataValidation type="decimal" allowBlank="1" showInputMessage="1" showErrorMessage="1" errorTitle="入力内容をお確かめください。" error="入射方位角は0度から359度の範囲でご記入ください。" sqref="AB11:AB70 P11:P70" xr:uid="{40B61DAD-0873-4727-8807-D604945A8F43}">
      <formula1>0</formula1>
      <formula2>359.9</formula2>
    </dataValidation>
    <dataValidation type="decimal" allowBlank="1" showInputMessage="1" showErrorMessage="1" errorTitle="入力内容をお確かめください。" error="入射方位角は0度から359度の範囲でご記入ください。_x000a_入射方位角終了角は開始角以上の角度をご記入ください。" sqref="Q11:Q70" xr:uid="{1C6D240F-6996-422D-8220-4458303AE76A}">
      <formula1>P11</formula1>
      <formula2>359.9</formula2>
    </dataValidation>
    <dataValidation type="decimal" allowBlank="1" showInputMessage="1" showErrorMessage="1" sqref="M10" xr:uid="{C345B333-71F2-4D2F-9A47-D02E640CBE46}">
      <formula1>0</formula1>
      <formula2>75</formula2>
    </dataValidation>
    <dataValidation type="decimal" allowBlank="1" showInputMessage="1" showErrorMessage="1" errorTitle="入力内容をお確かめください。" error="入射鉛直角は0度から75度の範囲でご記入ください。_x000a_入射鉛直角終了角は開始角以上の角度をご記入ください。" sqref="N11:N70" xr:uid="{B0287AD8-AD2A-4ABD-817E-CDE1394ED284}">
      <formula1>M11</formula1>
      <formula2>75</formula2>
    </dataValidation>
    <dataValidation type="custom" allowBlank="1" showInputMessage="1" showErrorMessage="1" sqref="B10:B1048576" xr:uid="{38FBDD47-3B20-474E-9AB7-55EE795655F7}">
      <formula1>COUNTIF(INDIRECT("RC",0),"*"&amp;CHAR(10)&amp;"*")=0</formula1>
    </dataValidation>
    <dataValidation type="custom" allowBlank="1" showInputMessage="1" showErrorMessage="1" sqref="G10" xr:uid="{82EF3747-1842-4248-9F7A-0DF2ABAC3A35}">
      <formula1>AND(G10&gt;0, G10&lt;=45)</formula1>
    </dataValidation>
    <dataValidation type="decimal" allowBlank="1" showInputMessage="1" showErrorMessage="1" errorTitle="入力内容をお確かめください。" error="入射鉛直角は-60度から60度の範囲でご記入ください。" sqref="Y11:Y70" xr:uid="{2C0B0CEB-8DA4-462E-AED7-13D93DF371EF}">
      <formula1>-60</formula1>
      <formula2>60</formula2>
    </dataValidation>
    <dataValidation type="decimal" allowBlank="1" showInputMessage="1" showErrorMessage="1" errorTitle="入力内容をお確かめください。" error="入射鉛直角は-60度から60度の範囲でご記入ください。_x000a_入射鉛直角終了角は開始角以上の角度をご記入ください。" sqref="Z11:Z70" xr:uid="{6979C7CD-7940-4A21-8C7B-79FCE6393A1F}">
      <formula1>Y11</formula1>
      <formula2>60</formula2>
    </dataValidation>
    <dataValidation type="decimal" allowBlank="1" showInputMessage="1" showErrorMessage="1" errorTitle="入力内容をお確かめください。" error="受光鉛直角は120度から240度の範囲でご記入ください。" sqref="AC10:AC70" xr:uid="{B707E007-3379-4BB7-9749-80B8F888CA9F}">
      <formula1>120</formula1>
      <formula2>240</formula2>
    </dataValidation>
    <dataValidation type="list" allowBlank="1" showInputMessage="1" showErrorMessage="1" sqref="C10" xr:uid="{72D4C975-2736-48FF-9D2F-7B2117D21609}">
      <formula1>"拡散反射率,拡散透過率"</formula1>
    </dataValidation>
    <dataValidation type="custom" allowBlank="1" showInputMessage="1" showErrorMessage="1" sqref="AG11" xr:uid="{CAB7BA5D-53A4-4285-B421-AD7288AC26AE}">
      <formula1>(AG11="OK")</formula1>
    </dataValidation>
    <dataValidation type="list" allowBlank="1" showInputMessage="1" showErrorMessage="1" sqref="L10" xr:uid="{FB798F15-FF79-4EE5-ABFD-51188C5B6927}">
      <formula1>"〇,×"</formula1>
    </dataValidation>
    <dataValidation type="decimal" allowBlank="1" showInputMessage="1" showErrorMessage="1" errorTitle="入力内容をお確かめください。" error="受光鉛直角は120度から240度の範囲でご記入ください。" sqref="AD10" xr:uid="{F5377C26-3B03-463E-B2F7-3C898E5DC020}">
      <formula1>AC10</formula1>
      <formula2>240</formula2>
    </dataValidation>
    <dataValidation type="decimal" allowBlank="1" showInputMessage="1" showErrorMessage="1" errorTitle="入力内容をお確かめください。" error="受光鉛直角は0度から75度の範囲でご記入ください。" sqref="S11:S70" xr:uid="{24BDA3BB-14D9-4CE1-B934-28BD702EF7A8}">
      <formula1>0</formula1>
      <formula2>75</formula2>
    </dataValidation>
    <dataValidation type="decimal" allowBlank="1" showInputMessage="1" showErrorMessage="1" errorTitle="入力内容をお確かめください。" error="受光鉛直角は0度から75度の範囲でご記入ください。_x000a_受光鉛直角終了角は開始角以上の角度をご記入ください。" sqref="T11:T70" xr:uid="{1A6DA0FD-D232-4212-AC45-D8D81065FBF1}">
      <formula1>S11</formula1>
      <formula2>75</formula2>
    </dataValidation>
    <dataValidation type="decimal" allowBlank="1" showInputMessage="1" showErrorMessage="1" errorTitle="入力内容をお確かめください。" error="受光方位角は0度から359度の範囲でご記入ください。" sqref="V11:V70" xr:uid="{98FD19DB-9EB6-48EF-B2D2-5440365BB865}">
      <formula1>0</formula1>
      <formula2>359.9</formula2>
    </dataValidation>
    <dataValidation type="decimal" allowBlank="1" showInputMessage="1" showErrorMessage="1" errorTitle="入力内容をお確かめください。" error="受光方位角は0度から359度の範囲でご記入ください。_x000a_受光方位角終了角は開始角以上の角度をご記入ください。" sqref="W11:W70" xr:uid="{34E5BDEE-295B-4A8B-B3B4-A2416E53B82C}">
      <formula1>V11</formula1>
      <formula2>359.9</formula2>
    </dataValidation>
    <dataValidation type="decimal" allowBlank="1" showInputMessage="1" showErrorMessage="1" errorTitle="入力内容をお確かめください。" error="入射鉛直角は0度から75度の範囲でご記入ください。" sqref="M11:M70" xr:uid="{3EF24A94-2AAB-4407-91F9-8DBB040566EC}">
      <formula1>0</formula1>
      <formula2>75</formula2>
    </dataValidation>
    <dataValidation type="decimal" allowBlank="1" showInputMessage="1" showErrorMessage="1" errorTitle="入力内容をお確かめください。" error="受光鉛直角は120度から240度の範囲でご記入ください。_x000a_受光鉛直角終了角は開始角以上の角度をご記入ください。" sqref="AD11:AD70" xr:uid="{A573D870-0A15-44FD-B0B2-455E5F429270}">
      <formula1>AC11</formula1>
      <formula2>240</formula2>
    </dataValidation>
    <dataValidation type="list" allowBlank="1" showInputMessage="1" showErrorMessage="1" errorTitle="入力内容をご確認ください。" error="測定治具を置いてよい場合は〇、置かない場合は×をご選択ください。" sqref="L11:L70" xr:uid="{376F83A6-7720-4DCB-8945-A4011A0CBC10}">
      <formula1>"〇,×"</formula1>
    </dataValidation>
    <dataValidation type="list" allowBlank="1" showInputMessage="1" showErrorMessage="1" errorTitle="入力内容をご確認ください。" error="プルダウンからご選択ください。" sqref="E11:E70" xr:uid="{9906503E-1263-44B2-85B7-46CF401F1C10}">
      <formula1>"200mm角未満, 200mm角以上"</formula1>
    </dataValidation>
    <dataValidation type="list" allowBlank="1" showInputMessage="1" showErrorMessage="1" errorTitle="入力内容をご確認ください。" error="プルダウンからご選択ください。" sqref="F11:F70" xr:uid="{6F8D7D2A-D495-4127-8B01-B38B038E234D}">
      <formula1>"200g未満, 200g以上"</formula1>
    </dataValidation>
    <dataValidation type="custom" allowBlank="1" showInputMessage="1" showErrorMessage="1" errorTitle="入力内容をご確認ください。" error="試験品最大厚さは45mmです。" sqref="G11:G70" xr:uid="{37E344EB-705D-490B-960C-4B7D2F333786}">
      <formula1>AND(G11&gt;0, G11&lt;=45)</formula1>
    </dataValidation>
    <dataValidation type="custom" allowBlank="1" showInputMessage="1" showErrorMessage="1" errorTitle="入力内容をご確認ください。" error="測定可能範囲は長辺・短辺ともに40mm以上、260mm以内でご入力ください。" sqref="H11:H70" xr:uid="{217D1786-2312-410E-BE73-561D8FE994CC}">
      <formula1>AND(H11&gt;=30, H11&lt;260)</formula1>
    </dataValidation>
    <dataValidation type="custom" allowBlank="1" showInputMessage="1" showErrorMessage="1" errorTitle="入力内容をご確認ください。" error="測定可能範囲は長辺・短辺ともに40mm以上、260mm以内でご入力ください。" sqref="I11:I70" xr:uid="{CA8A9340-C591-4181-8A18-098A6EC4A4D9}">
      <formula1>AND(I11&gt;0, I11&lt;=H11)</formula1>
    </dataValidation>
    <dataValidation type="list" allowBlank="1" showInputMessage="1" showErrorMessage="1" errorTitle="入力内容をご確認ください。" error="プルダウンからご選択ください。" sqref="C11:C70" xr:uid="{3557E597-6BAD-42BF-BBFE-5912EB1A8367}">
      <formula1>"拡散反射率,拡散透過率"</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8C7FA-8BB2-4135-A2CD-490F4963CC82}">
  <sheetPr>
    <tabColor rgb="FFFF0000"/>
  </sheetPr>
  <dimension ref="A1:Q52"/>
  <sheetViews>
    <sheetView zoomScale="115" zoomScaleNormal="115" workbookViewId="0">
      <selection sqref="A1:G1"/>
    </sheetView>
  </sheetViews>
  <sheetFormatPr defaultRowHeight="13.5" x14ac:dyDescent="0.15"/>
  <cols>
    <col min="2" max="2" width="5.75" customWidth="1"/>
    <col min="15" max="15" width="5.75" customWidth="1"/>
  </cols>
  <sheetData>
    <row r="1" spans="1:17" ht="14.25" thickBot="1" x14ac:dyDescent="0.2">
      <c r="A1" t="s">
        <v>382</v>
      </c>
    </row>
    <row r="2" spans="1:17" x14ac:dyDescent="0.15">
      <c r="B2" s="73"/>
      <c r="C2" s="74"/>
      <c r="D2" s="74"/>
      <c r="E2" s="74"/>
      <c r="F2" s="74"/>
      <c r="G2" s="74"/>
      <c r="H2" s="74"/>
      <c r="I2" s="74"/>
      <c r="J2" s="74"/>
      <c r="K2" s="74"/>
      <c r="L2" s="74"/>
      <c r="M2" s="74"/>
      <c r="N2" s="74"/>
      <c r="O2" s="75"/>
    </row>
    <row r="3" spans="1:17" x14ac:dyDescent="0.15">
      <c r="B3" s="76"/>
      <c r="C3" s="28"/>
      <c r="O3" s="77"/>
    </row>
    <row r="4" spans="1:17" x14ac:dyDescent="0.15">
      <c r="B4" s="76"/>
      <c r="O4" s="77"/>
      <c r="Q4" s="24"/>
    </row>
    <row r="5" spans="1:17" x14ac:dyDescent="0.15">
      <c r="B5" s="76"/>
      <c r="O5" s="77"/>
      <c r="Q5" s="24"/>
    </row>
    <row r="6" spans="1:17" x14ac:dyDescent="0.15">
      <c r="B6" s="76"/>
      <c r="O6" s="77"/>
    </row>
    <row r="7" spans="1:17" x14ac:dyDescent="0.15">
      <c r="B7" s="76"/>
      <c r="O7" s="77"/>
    </row>
    <row r="8" spans="1:17" ht="13.15" customHeight="1" x14ac:dyDescent="0.15">
      <c r="B8" s="76"/>
      <c r="C8" s="81" t="s">
        <v>354</v>
      </c>
      <c r="D8" s="37"/>
      <c r="E8" s="37"/>
      <c r="F8" s="37"/>
      <c r="G8" s="37"/>
      <c r="H8" s="37"/>
      <c r="I8" s="37"/>
      <c r="J8" s="37"/>
      <c r="K8" s="37"/>
      <c r="L8" s="37"/>
      <c r="M8" s="37"/>
      <c r="N8" s="37"/>
      <c r="O8" s="77"/>
    </row>
    <row r="9" spans="1:17" ht="13.15" customHeight="1" x14ac:dyDescent="0.15">
      <c r="B9" s="76"/>
      <c r="C9" s="72" t="s">
        <v>358</v>
      </c>
      <c r="D9" s="37"/>
      <c r="E9" s="37"/>
      <c r="F9" s="37"/>
      <c r="G9" s="37"/>
      <c r="H9" s="37"/>
      <c r="I9" s="37"/>
      <c r="J9" s="37"/>
      <c r="K9" s="37"/>
      <c r="L9" s="37"/>
      <c r="M9" s="37"/>
      <c r="N9" s="37"/>
      <c r="O9" s="77"/>
    </row>
    <row r="10" spans="1:17" x14ac:dyDescent="0.15">
      <c r="B10" s="76"/>
      <c r="C10" s="172" t="s">
        <v>356</v>
      </c>
      <c r="D10" s="173"/>
      <c r="E10" s="173"/>
      <c r="F10" s="173"/>
      <c r="G10" s="173"/>
      <c r="H10" s="173"/>
      <c r="I10" s="173"/>
      <c r="J10" s="173"/>
      <c r="K10" s="173"/>
      <c r="L10" s="173"/>
      <c r="M10" s="173"/>
      <c r="N10" s="174"/>
      <c r="O10" s="77"/>
    </row>
    <row r="11" spans="1:17" x14ac:dyDescent="0.15">
      <c r="B11" s="76"/>
      <c r="C11" s="175"/>
      <c r="D11" s="176"/>
      <c r="E11" s="176"/>
      <c r="F11" s="176"/>
      <c r="G11" s="176"/>
      <c r="H11" s="176"/>
      <c r="I11" s="176"/>
      <c r="J11" s="176"/>
      <c r="K11" s="176"/>
      <c r="L11" s="176"/>
      <c r="M11" s="176"/>
      <c r="N11" s="177"/>
      <c r="O11" s="77"/>
    </row>
    <row r="12" spans="1:17" x14ac:dyDescent="0.15">
      <c r="B12" s="76"/>
      <c r="C12" s="175"/>
      <c r="D12" s="176"/>
      <c r="E12" s="176"/>
      <c r="F12" s="176"/>
      <c r="G12" s="176"/>
      <c r="H12" s="176"/>
      <c r="I12" s="176"/>
      <c r="J12" s="176"/>
      <c r="K12" s="176"/>
      <c r="L12" s="176"/>
      <c r="M12" s="176"/>
      <c r="N12" s="177"/>
      <c r="O12" s="77"/>
    </row>
    <row r="13" spans="1:17" x14ac:dyDescent="0.15">
      <c r="B13" s="76"/>
      <c r="C13" s="175"/>
      <c r="D13" s="176"/>
      <c r="E13" s="176"/>
      <c r="F13" s="176"/>
      <c r="G13" s="176"/>
      <c r="H13" s="176"/>
      <c r="I13" s="176"/>
      <c r="J13" s="176"/>
      <c r="K13" s="176"/>
      <c r="L13" s="176"/>
      <c r="M13" s="176"/>
      <c r="N13" s="177"/>
      <c r="O13" s="77"/>
    </row>
    <row r="14" spans="1:17" x14ac:dyDescent="0.15">
      <c r="B14" s="76"/>
      <c r="C14" s="178"/>
      <c r="D14" s="179"/>
      <c r="E14" s="179"/>
      <c r="F14" s="179"/>
      <c r="G14" s="179"/>
      <c r="H14" s="179"/>
      <c r="I14" s="179"/>
      <c r="J14" s="179"/>
      <c r="K14" s="179"/>
      <c r="L14" s="179"/>
      <c r="M14" s="179"/>
      <c r="N14" s="180"/>
      <c r="O14" s="77"/>
    </row>
    <row r="15" spans="1:17" x14ac:dyDescent="0.15">
      <c r="B15" s="76"/>
      <c r="O15" s="77"/>
    </row>
    <row r="16" spans="1:17" x14ac:dyDescent="0.15">
      <c r="B16" s="76"/>
      <c r="C16" s="81" t="s">
        <v>362</v>
      </c>
      <c r="D16" s="37"/>
      <c r="E16" s="37"/>
      <c r="F16" s="37"/>
      <c r="G16" s="37"/>
      <c r="H16" s="37"/>
      <c r="I16" s="37"/>
      <c r="J16" s="37"/>
      <c r="K16" s="37"/>
      <c r="L16" s="37"/>
      <c r="M16" s="37"/>
      <c r="N16" s="37"/>
      <c r="O16" s="77"/>
    </row>
    <row r="17" spans="2:15" x14ac:dyDescent="0.15">
      <c r="B17" s="76"/>
      <c r="C17" s="72" t="s">
        <v>364</v>
      </c>
      <c r="D17" s="37"/>
      <c r="E17" s="37"/>
      <c r="F17" s="37"/>
      <c r="G17" s="37"/>
      <c r="H17" s="37"/>
      <c r="I17" s="37"/>
      <c r="J17" s="37"/>
      <c r="K17" s="37"/>
      <c r="L17" s="37"/>
      <c r="M17" s="37"/>
      <c r="N17" s="37"/>
      <c r="O17" s="77"/>
    </row>
    <row r="18" spans="2:15" x14ac:dyDescent="0.15">
      <c r="B18" s="76"/>
      <c r="C18" s="172" t="s">
        <v>356</v>
      </c>
      <c r="D18" s="173"/>
      <c r="E18" s="173"/>
      <c r="F18" s="173"/>
      <c r="G18" s="173"/>
      <c r="H18" s="173"/>
      <c r="I18" s="173"/>
      <c r="J18" s="173"/>
      <c r="K18" s="173"/>
      <c r="L18" s="173"/>
      <c r="M18" s="173"/>
      <c r="N18" s="174"/>
      <c r="O18" s="77"/>
    </row>
    <row r="19" spans="2:15" x14ac:dyDescent="0.15">
      <c r="B19" s="76"/>
      <c r="C19" s="175"/>
      <c r="D19" s="176"/>
      <c r="E19" s="176"/>
      <c r="F19" s="176"/>
      <c r="G19" s="176"/>
      <c r="H19" s="176"/>
      <c r="I19" s="176"/>
      <c r="J19" s="176"/>
      <c r="K19" s="176"/>
      <c r="L19" s="176"/>
      <c r="M19" s="176"/>
      <c r="N19" s="177"/>
      <c r="O19" s="77"/>
    </row>
    <row r="20" spans="2:15" x14ac:dyDescent="0.15">
      <c r="B20" s="76"/>
      <c r="C20" s="175"/>
      <c r="D20" s="176"/>
      <c r="E20" s="176"/>
      <c r="F20" s="176"/>
      <c r="G20" s="176"/>
      <c r="H20" s="176"/>
      <c r="I20" s="176"/>
      <c r="J20" s="176"/>
      <c r="K20" s="176"/>
      <c r="L20" s="176"/>
      <c r="M20" s="176"/>
      <c r="N20" s="177"/>
      <c r="O20" s="77"/>
    </row>
    <row r="21" spans="2:15" x14ac:dyDescent="0.15">
      <c r="B21" s="76"/>
      <c r="C21" s="175"/>
      <c r="D21" s="176"/>
      <c r="E21" s="176"/>
      <c r="F21" s="176"/>
      <c r="G21" s="176"/>
      <c r="H21" s="176"/>
      <c r="I21" s="176"/>
      <c r="J21" s="176"/>
      <c r="K21" s="176"/>
      <c r="L21" s="176"/>
      <c r="M21" s="176"/>
      <c r="N21" s="177"/>
      <c r="O21" s="77"/>
    </row>
    <row r="22" spans="2:15" x14ac:dyDescent="0.15">
      <c r="B22" s="76"/>
      <c r="C22" s="178"/>
      <c r="D22" s="179"/>
      <c r="E22" s="179"/>
      <c r="F22" s="179"/>
      <c r="G22" s="179"/>
      <c r="H22" s="179"/>
      <c r="I22" s="179"/>
      <c r="J22" s="179"/>
      <c r="K22" s="179"/>
      <c r="L22" s="179"/>
      <c r="M22" s="179"/>
      <c r="N22" s="180"/>
      <c r="O22" s="77"/>
    </row>
    <row r="23" spans="2:15" x14ac:dyDescent="0.15">
      <c r="B23" s="76"/>
      <c r="C23" s="83"/>
      <c r="D23" s="83"/>
      <c r="E23" s="83"/>
      <c r="F23" s="83"/>
      <c r="G23" s="83"/>
      <c r="H23" s="83"/>
      <c r="I23" s="83"/>
      <c r="J23" s="83"/>
      <c r="K23" s="83"/>
      <c r="L23" s="83"/>
      <c r="M23" s="83"/>
      <c r="N23" s="83"/>
      <c r="O23" s="77"/>
    </row>
    <row r="24" spans="2:15" x14ac:dyDescent="0.15">
      <c r="B24" s="76"/>
      <c r="C24" s="81" t="s">
        <v>363</v>
      </c>
      <c r="D24" s="37"/>
      <c r="E24" s="37"/>
      <c r="F24" s="37"/>
      <c r="G24" s="37"/>
      <c r="H24" s="37"/>
      <c r="I24" s="37"/>
      <c r="J24" s="37"/>
      <c r="K24" s="37"/>
      <c r="L24" s="37"/>
      <c r="M24" s="37"/>
      <c r="N24" s="37"/>
      <c r="O24" s="77"/>
    </row>
    <row r="25" spans="2:15" x14ac:dyDescent="0.15">
      <c r="B25" s="76"/>
      <c r="C25" s="72" t="s">
        <v>361</v>
      </c>
      <c r="D25" s="37"/>
      <c r="E25" s="37"/>
      <c r="F25" s="37"/>
      <c r="G25" s="37"/>
      <c r="H25" s="37"/>
      <c r="I25" s="37"/>
      <c r="J25" s="37"/>
      <c r="K25" s="37"/>
      <c r="L25" s="37"/>
      <c r="M25" s="37"/>
      <c r="N25" s="37"/>
      <c r="O25" s="77"/>
    </row>
    <row r="26" spans="2:15" x14ac:dyDescent="0.15">
      <c r="B26" s="76"/>
      <c r="C26" s="172" t="s">
        <v>356</v>
      </c>
      <c r="D26" s="173"/>
      <c r="E26" s="173"/>
      <c r="F26" s="173"/>
      <c r="G26" s="173"/>
      <c r="H26" s="173"/>
      <c r="I26" s="173"/>
      <c r="J26" s="173"/>
      <c r="K26" s="173"/>
      <c r="L26" s="173"/>
      <c r="M26" s="173"/>
      <c r="N26" s="174"/>
      <c r="O26" s="77"/>
    </row>
    <row r="27" spans="2:15" x14ac:dyDescent="0.15">
      <c r="B27" s="76"/>
      <c r="C27" s="175"/>
      <c r="D27" s="176"/>
      <c r="E27" s="176"/>
      <c r="F27" s="176"/>
      <c r="G27" s="176"/>
      <c r="H27" s="176"/>
      <c r="I27" s="176"/>
      <c r="J27" s="176"/>
      <c r="K27" s="176"/>
      <c r="L27" s="176"/>
      <c r="M27" s="176"/>
      <c r="N27" s="177"/>
      <c r="O27" s="77"/>
    </row>
    <row r="28" spans="2:15" x14ac:dyDescent="0.15">
      <c r="B28" s="76"/>
      <c r="C28" s="175"/>
      <c r="D28" s="176"/>
      <c r="E28" s="176"/>
      <c r="F28" s="176"/>
      <c r="G28" s="176"/>
      <c r="H28" s="176"/>
      <c r="I28" s="176"/>
      <c r="J28" s="176"/>
      <c r="K28" s="176"/>
      <c r="L28" s="176"/>
      <c r="M28" s="176"/>
      <c r="N28" s="177"/>
      <c r="O28" s="77"/>
    </row>
    <row r="29" spans="2:15" x14ac:dyDescent="0.15">
      <c r="B29" s="76"/>
      <c r="C29" s="175"/>
      <c r="D29" s="176"/>
      <c r="E29" s="176"/>
      <c r="F29" s="176"/>
      <c r="G29" s="176"/>
      <c r="H29" s="176"/>
      <c r="I29" s="176"/>
      <c r="J29" s="176"/>
      <c r="K29" s="176"/>
      <c r="L29" s="176"/>
      <c r="M29" s="176"/>
      <c r="N29" s="177"/>
      <c r="O29" s="77"/>
    </row>
    <row r="30" spans="2:15" x14ac:dyDescent="0.15">
      <c r="B30" s="76"/>
      <c r="C30" s="178"/>
      <c r="D30" s="179"/>
      <c r="E30" s="179"/>
      <c r="F30" s="179"/>
      <c r="G30" s="179"/>
      <c r="H30" s="179"/>
      <c r="I30" s="179"/>
      <c r="J30" s="179"/>
      <c r="K30" s="179"/>
      <c r="L30" s="179"/>
      <c r="M30" s="179"/>
      <c r="N30" s="180"/>
      <c r="O30" s="77"/>
    </row>
    <row r="31" spans="2:15" x14ac:dyDescent="0.15">
      <c r="B31" s="76"/>
      <c r="C31" s="83"/>
      <c r="D31" s="83"/>
      <c r="E31" s="83"/>
      <c r="F31" s="83"/>
      <c r="G31" s="83"/>
      <c r="H31" s="83"/>
      <c r="I31" s="83"/>
      <c r="J31" s="83"/>
      <c r="K31" s="83"/>
      <c r="L31" s="83"/>
      <c r="M31" s="83"/>
      <c r="N31" s="83"/>
      <c r="O31" s="77"/>
    </row>
    <row r="32" spans="2:15" x14ac:dyDescent="0.15">
      <c r="B32" s="76"/>
      <c r="C32" s="81" t="s">
        <v>360</v>
      </c>
      <c r="D32" s="37"/>
      <c r="E32" s="37"/>
      <c r="F32" s="37"/>
      <c r="G32" s="37"/>
      <c r="H32" s="37"/>
      <c r="I32" s="37"/>
      <c r="J32" s="37"/>
      <c r="K32" s="37"/>
      <c r="L32" s="37"/>
      <c r="M32" s="37"/>
      <c r="N32" s="37"/>
      <c r="O32" s="77"/>
    </row>
    <row r="33" spans="2:15" x14ac:dyDescent="0.15">
      <c r="B33" s="76"/>
      <c r="C33" s="72" t="s">
        <v>365</v>
      </c>
      <c r="D33" s="37"/>
      <c r="E33" s="37"/>
      <c r="F33" s="37"/>
      <c r="G33" s="37"/>
      <c r="H33" s="37"/>
      <c r="I33" s="37"/>
      <c r="J33" s="37"/>
      <c r="K33" s="37"/>
      <c r="L33" s="37"/>
      <c r="M33" s="37"/>
      <c r="N33" s="37"/>
      <c r="O33" s="77"/>
    </row>
    <row r="34" spans="2:15" x14ac:dyDescent="0.15">
      <c r="B34" s="76"/>
      <c r="C34" s="172" t="s">
        <v>356</v>
      </c>
      <c r="D34" s="173"/>
      <c r="E34" s="173"/>
      <c r="F34" s="173"/>
      <c r="G34" s="173"/>
      <c r="H34" s="173"/>
      <c r="I34" s="173"/>
      <c r="J34" s="173"/>
      <c r="K34" s="173"/>
      <c r="L34" s="173"/>
      <c r="M34" s="173"/>
      <c r="N34" s="174"/>
      <c r="O34" s="77"/>
    </row>
    <row r="35" spans="2:15" x14ac:dyDescent="0.15">
      <c r="B35" s="76"/>
      <c r="C35" s="175"/>
      <c r="D35" s="176"/>
      <c r="E35" s="176"/>
      <c r="F35" s="176"/>
      <c r="G35" s="176"/>
      <c r="H35" s="176"/>
      <c r="I35" s="176"/>
      <c r="J35" s="176"/>
      <c r="K35" s="176"/>
      <c r="L35" s="176"/>
      <c r="M35" s="176"/>
      <c r="N35" s="177"/>
      <c r="O35" s="77"/>
    </row>
    <row r="36" spans="2:15" x14ac:dyDescent="0.15">
      <c r="B36" s="76"/>
      <c r="C36" s="175"/>
      <c r="D36" s="176"/>
      <c r="E36" s="176"/>
      <c r="F36" s="176"/>
      <c r="G36" s="176"/>
      <c r="H36" s="176"/>
      <c r="I36" s="176"/>
      <c r="J36" s="176"/>
      <c r="K36" s="176"/>
      <c r="L36" s="176"/>
      <c r="M36" s="176"/>
      <c r="N36" s="177"/>
      <c r="O36" s="77"/>
    </row>
    <row r="37" spans="2:15" x14ac:dyDescent="0.15">
      <c r="B37" s="76"/>
      <c r="C37" s="175"/>
      <c r="D37" s="176"/>
      <c r="E37" s="176"/>
      <c r="F37" s="176"/>
      <c r="G37" s="176"/>
      <c r="H37" s="176"/>
      <c r="I37" s="176"/>
      <c r="J37" s="176"/>
      <c r="K37" s="176"/>
      <c r="L37" s="176"/>
      <c r="M37" s="176"/>
      <c r="N37" s="177"/>
      <c r="O37" s="77"/>
    </row>
    <row r="38" spans="2:15" x14ac:dyDescent="0.15">
      <c r="B38" s="76"/>
      <c r="C38" s="178"/>
      <c r="D38" s="179"/>
      <c r="E38" s="179"/>
      <c r="F38" s="179"/>
      <c r="G38" s="179"/>
      <c r="H38" s="179"/>
      <c r="I38" s="179"/>
      <c r="J38" s="179"/>
      <c r="K38" s="179"/>
      <c r="L38" s="179"/>
      <c r="M38" s="179"/>
      <c r="N38" s="180"/>
      <c r="O38" s="77"/>
    </row>
    <row r="39" spans="2:15" x14ac:dyDescent="0.15">
      <c r="B39" s="76"/>
      <c r="C39" s="83"/>
      <c r="D39" s="83"/>
      <c r="E39" s="83"/>
      <c r="F39" s="83"/>
      <c r="G39" s="83"/>
      <c r="H39" s="83"/>
      <c r="I39" s="83"/>
      <c r="J39" s="83"/>
      <c r="K39" s="83"/>
      <c r="L39" s="83"/>
      <c r="M39" s="83"/>
      <c r="N39" s="83"/>
      <c r="O39" s="77"/>
    </row>
    <row r="40" spans="2:15" x14ac:dyDescent="0.15">
      <c r="B40" s="76"/>
      <c r="C40" s="81" t="s">
        <v>355</v>
      </c>
      <c r="D40" s="37"/>
      <c r="E40" s="37"/>
      <c r="F40" s="37"/>
      <c r="G40" s="37"/>
      <c r="H40" s="37"/>
      <c r="I40" s="37"/>
      <c r="J40" s="37"/>
      <c r="K40" s="37"/>
      <c r="L40" s="37"/>
      <c r="M40" s="37"/>
      <c r="N40" s="37"/>
      <c r="O40" s="77"/>
    </row>
    <row r="41" spans="2:15" x14ac:dyDescent="0.15">
      <c r="B41" s="76"/>
      <c r="C41" s="72" t="s">
        <v>359</v>
      </c>
      <c r="D41" s="37"/>
      <c r="E41" s="37"/>
      <c r="F41" s="37"/>
      <c r="G41" s="37"/>
      <c r="H41" s="37"/>
      <c r="I41" s="37"/>
      <c r="J41" s="37"/>
      <c r="K41" s="37"/>
      <c r="L41" s="37"/>
      <c r="M41" s="37"/>
      <c r="N41" s="37"/>
      <c r="O41" s="77"/>
    </row>
    <row r="42" spans="2:15" x14ac:dyDescent="0.15">
      <c r="B42" s="76"/>
      <c r="C42" s="172" t="s">
        <v>357</v>
      </c>
      <c r="D42" s="173"/>
      <c r="E42" s="173"/>
      <c r="F42" s="173"/>
      <c r="G42" s="173"/>
      <c r="H42" s="173"/>
      <c r="I42" s="173"/>
      <c r="J42" s="173"/>
      <c r="K42" s="173"/>
      <c r="L42" s="173"/>
      <c r="M42" s="173"/>
      <c r="N42" s="174"/>
      <c r="O42" s="77"/>
    </row>
    <row r="43" spans="2:15" x14ac:dyDescent="0.15">
      <c r="B43" s="76"/>
      <c r="C43" s="175"/>
      <c r="D43" s="176"/>
      <c r="E43" s="176"/>
      <c r="F43" s="176"/>
      <c r="G43" s="176"/>
      <c r="H43" s="176"/>
      <c r="I43" s="176"/>
      <c r="J43" s="176"/>
      <c r="K43" s="176"/>
      <c r="L43" s="176"/>
      <c r="M43" s="176"/>
      <c r="N43" s="177"/>
      <c r="O43" s="77"/>
    </row>
    <row r="44" spans="2:15" x14ac:dyDescent="0.15">
      <c r="B44" s="76"/>
      <c r="C44" s="175"/>
      <c r="D44" s="176"/>
      <c r="E44" s="176"/>
      <c r="F44" s="176"/>
      <c r="G44" s="176"/>
      <c r="H44" s="176"/>
      <c r="I44" s="176"/>
      <c r="J44" s="176"/>
      <c r="K44" s="176"/>
      <c r="L44" s="176"/>
      <c r="M44" s="176"/>
      <c r="N44" s="177"/>
      <c r="O44" s="77"/>
    </row>
    <row r="45" spans="2:15" x14ac:dyDescent="0.15">
      <c r="B45" s="76"/>
      <c r="C45" s="175"/>
      <c r="D45" s="176"/>
      <c r="E45" s="176"/>
      <c r="F45" s="176"/>
      <c r="G45" s="176"/>
      <c r="H45" s="176"/>
      <c r="I45" s="176"/>
      <c r="J45" s="176"/>
      <c r="K45" s="176"/>
      <c r="L45" s="176"/>
      <c r="M45" s="176"/>
      <c r="N45" s="177"/>
      <c r="O45" s="77"/>
    </row>
    <row r="46" spans="2:15" x14ac:dyDescent="0.15">
      <c r="B46" s="76"/>
      <c r="C46" s="178"/>
      <c r="D46" s="179"/>
      <c r="E46" s="179"/>
      <c r="F46" s="179"/>
      <c r="G46" s="179"/>
      <c r="H46" s="179"/>
      <c r="I46" s="179"/>
      <c r="J46" s="179"/>
      <c r="K46" s="179"/>
      <c r="L46" s="179"/>
      <c r="M46" s="179"/>
      <c r="N46" s="180"/>
      <c r="O46" s="77"/>
    </row>
    <row r="47" spans="2:15" ht="14.25" thickBot="1" x14ac:dyDescent="0.2">
      <c r="B47" s="78"/>
      <c r="C47" s="80"/>
      <c r="D47" s="80"/>
      <c r="E47" s="80"/>
      <c r="F47" s="80"/>
      <c r="G47" s="80"/>
      <c r="H47" s="80"/>
      <c r="I47" s="80"/>
      <c r="J47" s="80"/>
      <c r="K47" s="80"/>
      <c r="L47" s="80"/>
      <c r="M47" s="80"/>
      <c r="N47" s="80"/>
      <c r="O47" s="79"/>
    </row>
    <row r="48" spans="2:15" x14ac:dyDescent="0.15">
      <c r="C48" s="37"/>
      <c r="D48" s="37"/>
      <c r="E48" s="37"/>
      <c r="F48" s="37"/>
      <c r="G48" s="37"/>
      <c r="H48" s="37"/>
      <c r="I48" s="37"/>
      <c r="J48" s="37"/>
      <c r="K48" s="37"/>
      <c r="L48" s="37"/>
      <c r="M48" s="37"/>
      <c r="N48" s="37"/>
    </row>
    <row r="49" spans="3:14" x14ac:dyDescent="0.15">
      <c r="C49" s="37"/>
      <c r="D49" s="37"/>
      <c r="E49" s="37"/>
      <c r="F49" s="37"/>
      <c r="G49" s="37"/>
      <c r="H49" s="37"/>
      <c r="I49" s="37"/>
      <c r="J49" s="37"/>
      <c r="K49" s="37"/>
      <c r="L49" s="37"/>
      <c r="M49" s="37"/>
      <c r="N49" s="37"/>
    </row>
    <row r="50" spans="3:14" x14ac:dyDescent="0.15">
      <c r="C50" s="37"/>
      <c r="D50" s="37"/>
      <c r="E50" s="37"/>
      <c r="F50" s="37"/>
      <c r="G50" s="37"/>
      <c r="H50" s="37"/>
      <c r="I50" s="37"/>
      <c r="J50" s="37"/>
      <c r="K50" s="37"/>
      <c r="L50" s="37"/>
      <c r="M50" s="37"/>
      <c r="N50" s="37"/>
    </row>
    <row r="51" spans="3:14" x14ac:dyDescent="0.15">
      <c r="C51" s="37"/>
      <c r="D51" s="37"/>
      <c r="E51" s="37"/>
      <c r="F51" s="37"/>
      <c r="G51" s="37"/>
      <c r="H51" s="37"/>
      <c r="I51" s="37"/>
      <c r="J51" s="37"/>
      <c r="K51" s="37"/>
      <c r="L51" s="37"/>
      <c r="M51" s="37"/>
      <c r="N51" s="37"/>
    </row>
    <row r="52" spans="3:14" x14ac:dyDescent="0.15">
      <c r="C52" s="37"/>
      <c r="D52" s="37"/>
      <c r="E52" s="37"/>
      <c r="F52" s="37"/>
      <c r="G52" s="37"/>
      <c r="H52" s="37"/>
      <c r="I52" s="37"/>
      <c r="J52" s="37"/>
      <c r="K52" s="37"/>
      <c r="L52" s="37"/>
      <c r="M52" s="37"/>
      <c r="N52" s="37"/>
    </row>
  </sheetData>
  <protectedRanges>
    <protectedRange sqref="C18:N19 C42:N43 C10:N11 C26:N27 C34:N35" name="記入欄"/>
  </protectedRanges>
  <mergeCells count="5">
    <mergeCell ref="C10:N14"/>
    <mergeCell ref="C18:N22"/>
    <mergeCell ref="C42:N46"/>
    <mergeCell ref="C26:N30"/>
    <mergeCell ref="C34:N38"/>
  </mergeCells>
  <phoneticPr fontId="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D0C75-3059-4AB6-A20F-55EDAA158419}">
  <sheetPr codeName="Sheet9"/>
  <dimension ref="A1:CW6145"/>
  <sheetViews>
    <sheetView workbookViewId="0">
      <pane ySplit="1" topLeftCell="A2" activePane="bottomLeft" state="frozen"/>
      <selection sqref="A1:G1"/>
      <selection pane="bottomLeft" sqref="A1:G1"/>
    </sheetView>
  </sheetViews>
  <sheetFormatPr defaultRowHeight="13.5" x14ac:dyDescent="0.15"/>
  <cols>
    <col min="4" max="4" width="11.5" bestFit="1" customWidth="1"/>
  </cols>
  <sheetData>
    <row r="1" spans="1:101" x14ac:dyDescent="0.15">
      <c r="A1" t="s">
        <v>117</v>
      </c>
      <c r="B1" t="s">
        <v>118</v>
      </c>
      <c r="C1" t="s">
        <v>119</v>
      </c>
      <c r="D1" t="s">
        <v>120</v>
      </c>
      <c r="E1" t="s">
        <v>121</v>
      </c>
      <c r="F1" t="s">
        <v>122</v>
      </c>
      <c r="G1" t="s">
        <v>105</v>
      </c>
      <c r="H1" t="s">
        <v>123</v>
      </c>
      <c r="I1" t="s">
        <v>124</v>
      </c>
      <c r="J1" t="s">
        <v>125</v>
      </c>
      <c r="K1" t="s">
        <v>126</v>
      </c>
      <c r="L1" t="s">
        <v>127</v>
      </c>
      <c r="M1" t="s">
        <v>128</v>
      </c>
      <c r="N1" t="s">
        <v>129</v>
      </c>
      <c r="O1" t="s">
        <v>130</v>
      </c>
      <c r="P1" t="s">
        <v>131</v>
      </c>
      <c r="Q1" t="s">
        <v>132</v>
      </c>
      <c r="R1" t="s">
        <v>133</v>
      </c>
      <c r="S1" t="s">
        <v>134</v>
      </c>
      <c r="T1" t="s">
        <v>135</v>
      </c>
      <c r="U1" t="s">
        <v>136</v>
      </c>
      <c r="V1" t="s">
        <v>137</v>
      </c>
      <c r="W1" t="s">
        <v>138</v>
      </c>
      <c r="X1" t="s">
        <v>139</v>
      </c>
      <c r="Y1" t="s">
        <v>140</v>
      </c>
      <c r="Z1" t="s">
        <v>141</v>
      </c>
      <c r="AA1" t="s">
        <v>142</v>
      </c>
      <c r="AB1" t="s">
        <v>143</v>
      </c>
      <c r="AC1" t="s">
        <v>144</v>
      </c>
      <c r="AD1" t="s">
        <v>145</v>
      </c>
      <c r="AE1" t="s">
        <v>146</v>
      </c>
      <c r="AF1" t="s">
        <v>147</v>
      </c>
      <c r="AG1" t="s">
        <v>148</v>
      </c>
      <c r="AH1" t="s">
        <v>149</v>
      </c>
      <c r="AI1" t="s">
        <v>150</v>
      </c>
      <c r="AJ1" t="s">
        <v>151</v>
      </c>
      <c r="AK1" t="s">
        <v>152</v>
      </c>
      <c r="AL1" t="s">
        <v>153</v>
      </c>
      <c r="AM1" t="s">
        <v>154</v>
      </c>
      <c r="AN1" t="s">
        <v>155</v>
      </c>
      <c r="AO1" t="s">
        <v>156</v>
      </c>
      <c r="AP1" t="s">
        <v>157</v>
      </c>
      <c r="AQ1" t="s">
        <v>158</v>
      </c>
      <c r="AR1" t="s">
        <v>159</v>
      </c>
      <c r="AS1" t="s">
        <v>160</v>
      </c>
      <c r="AT1" t="s">
        <v>161</v>
      </c>
      <c r="AU1" t="s">
        <v>162</v>
      </c>
      <c r="AV1" t="s">
        <v>163</v>
      </c>
      <c r="AW1" t="s">
        <v>164</v>
      </c>
      <c r="AX1" t="s">
        <v>165</v>
      </c>
      <c r="AY1" t="s">
        <v>166</v>
      </c>
      <c r="AZ1" t="s">
        <v>167</v>
      </c>
      <c r="BA1" t="s">
        <v>168</v>
      </c>
      <c r="BB1" t="s">
        <v>169</v>
      </c>
      <c r="BC1" t="s">
        <v>170</v>
      </c>
      <c r="BD1" t="s">
        <v>171</v>
      </c>
      <c r="BE1" t="s">
        <v>172</v>
      </c>
      <c r="BF1" t="s">
        <v>173</v>
      </c>
      <c r="BG1" t="s">
        <v>174</v>
      </c>
      <c r="BH1" t="s">
        <v>175</v>
      </c>
      <c r="BI1" t="s">
        <v>176</v>
      </c>
      <c r="BJ1" t="s">
        <v>177</v>
      </c>
      <c r="BK1" t="s">
        <v>178</v>
      </c>
      <c r="BL1" t="s">
        <v>179</v>
      </c>
      <c r="BM1" t="s">
        <v>180</v>
      </c>
      <c r="BN1" t="s">
        <v>181</v>
      </c>
      <c r="BO1" t="s">
        <v>182</v>
      </c>
      <c r="BP1" t="s">
        <v>183</v>
      </c>
      <c r="BQ1" t="s">
        <v>184</v>
      </c>
      <c r="BR1" t="s">
        <v>185</v>
      </c>
      <c r="BS1" t="s">
        <v>186</v>
      </c>
      <c r="BT1" t="s">
        <v>187</v>
      </c>
      <c r="BU1" t="s">
        <v>188</v>
      </c>
      <c r="BV1" t="s">
        <v>189</v>
      </c>
      <c r="BW1" t="s">
        <v>190</v>
      </c>
      <c r="BX1" t="s">
        <v>191</v>
      </c>
      <c r="BY1" t="s">
        <v>192</v>
      </c>
      <c r="BZ1" t="s">
        <v>193</v>
      </c>
      <c r="CA1" t="s">
        <v>194</v>
      </c>
      <c r="CB1" t="s">
        <v>195</v>
      </c>
      <c r="CC1" t="s">
        <v>196</v>
      </c>
      <c r="CD1" t="s">
        <v>197</v>
      </c>
      <c r="CE1" t="s">
        <v>198</v>
      </c>
      <c r="CF1" t="s">
        <v>199</v>
      </c>
      <c r="CG1" t="s">
        <v>200</v>
      </c>
      <c r="CH1" t="s">
        <v>201</v>
      </c>
      <c r="CI1" t="s">
        <v>202</v>
      </c>
      <c r="CJ1" t="s">
        <v>203</v>
      </c>
      <c r="CK1" t="s">
        <v>204</v>
      </c>
      <c r="CL1" t="s">
        <v>205</v>
      </c>
      <c r="CM1" t="s">
        <v>206</v>
      </c>
      <c r="CN1" t="s">
        <v>207</v>
      </c>
      <c r="CO1" t="s">
        <v>208</v>
      </c>
      <c r="CP1" t="s">
        <v>209</v>
      </c>
      <c r="CQ1" t="s">
        <v>210</v>
      </c>
      <c r="CR1" t="s">
        <v>211</v>
      </c>
      <c r="CS1" t="s">
        <v>212</v>
      </c>
      <c r="CT1" t="s">
        <v>213</v>
      </c>
      <c r="CU1" t="s">
        <v>214</v>
      </c>
      <c r="CV1" t="s">
        <v>215</v>
      </c>
      <c r="CW1" t="s">
        <v>216</v>
      </c>
    </row>
    <row r="2" spans="1:101" x14ac:dyDescent="0.15">
      <c r="D2" s="26">
        <v>45301</v>
      </c>
      <c r="E2" s="27">
        <v>0.42356481481481478</v>
      </c>
      <c r="F2">
        <v>45</v>
      </c>
      <c r="G2">
        <v>0</v>
      </c>
      <c r="H2">
        <v>0</v>
      </c>
      <c r="I2">
        <v>0</v>
      </c>
      <c r="J2">
        <v>0.94799999999999995</v>
      </c>
      <c r="K2">
        <v>0.94789999999999996</v>
      </c>
      <c r="L2">
        <v>0.94689999999999996</v>
      </c>
      <c r="M2">
        <v>0.94899999999999995</v>
      </c>
      <c r="N2">
        <v>0.9516</v>
      </c>
      <c r="O2">
        <v>0.9526</v>
      </c>
      <c r="P2">
        <v>0.95440000000000003</v>
      </c>
      <c r="Q2">
        <v>0.95540000000000003</v>
      </c>
      <c r="R2">
        <v>0.95650000000000002</v>
      </c>
      <c r="S2">
        <v>0.95730000000000004</v>
      </c>
      <c r="T2">
        <v>0.95840000000000003</v>
      </c>
      <c r="U2">
        <v>0.95860000000000001</v>
      </c>
      <c r="V2">
        <v>0.95940000000000003</v>
      </c>
      <c r="W2">
        <v>0.96</v>
      </c>
      <c r="X2">
        <v>0.95979999999999999</v>
      </c>
      <c r="Y2">
        <v>0.95979999999999999</v>
      </c>
      <c r="Z2">
        <v>0.95989999999999998</v>
      </c>
      <c r="AA2">
        <v>0.96099999999999997</v>
      </c>
      <c r="AB2">
        <v>0.96289999999999998</v>
      </c>
      <c r="AC2">
        <v>0.96360000000000001</v>
      </c>
      <c r="AD2">
        <v>0.96399999999999997</v>
      </c>
      <c r="AE2">
        <v>0.96440000000000003</v>
      </c>
      <c r="AF2">
        <v>0.9647</v>
      </c>
      <c r="AG2">
        <v>0.96530000000000005</v>
      </c>
      <c r="AH2">
        <v>0.96530000000000005</v>
      </c>
      <c r="AI2">
        <v>0.96489999999999998</v>
      </c>
      <c r="AJ2">
        <v>0.96460000000000001</v>
      </c>
      <c r="AK2">
        <v>0.96440000000000003</v>
      </c>
      <c r="AL2">
        <v>0.9637</v>
      </c>
      <c r="AM2">
        <v>0.96399999999999997</v>
      </c>
      <c r="AN2">
        <v>0.96340000000000003</v>
      </c>
      <c r="AO2">
        <v>0.96319999999999995</v>
      </c>
      <c r="AP2">
        <v>0.96330000000000005</v>
      </c>
      <c r="AQ2">
        <v>0.96350000000000002</v>
      </c>
      <c r="AR2">
        <v>0.96260000000000001</v>
      </c>
      <c r="AS2">
        <v>0.96189999999999998</v>
      </c>
      <c r="AT2">
        <v>0.96160000000000001</v>
      </c>
      <c r="AU2">
        <v>0.96179999999999999</v>
      </c>
      <c r="AV2">
        <v>0.96220000000000006</v>
      </c>
      <c r="AW2">
        <v>0.96179999999999999</v>
      </c>
      <c r="AX2">
        <v>0.96160000000000001</v>
      </c>
      <c r="AY2">
        <v>0.96209999999999996</v>
      </c>
      <c r="AZ2">
        <v>0.96220000000000006</v>
      </c>
      <c r="BA2">
        <v>0.96199999999999997</v>
      </c>
      <c r="BB2">
        <v>0.96099999999999997</v>
      </c>
      <c r="BC2">
        <v>0.96140000000000003</v>
      </c>
      <c r="BD2">
        <v>0.96120000000000005</v>
      </c>
      <c r="BE2">
        <v>0.96079999999999999</v>
      </c>
      <c r="BF2">
        <v>0.96089999999999998</v>
      </c>
      <c r="BG2">
        <v>0.96</v>
      </c>
      <c r="BH2">
        <v>0.95989999999999998</v>
      </c>
      <c r="BI2">
        <v>0.9597</v>
      </c>
      <c r="BJ2">
        <v>0.95989999999999998</v>
      </c>
      <c r="BK2">
        <v>0.95899999999999996</v>
      </c>
      <c r="BL2">
        <v>0.95889999999999997</v>
      </c>
      <c r="BM2">
        <v>0.96020000000000005</v>
      </c>
      <c r="BN2">
        <v>0.95930000000000004</v>
      </c>
      <c r="BO2">
        <v>0.95889999999999997</v>
      </c>
      <c r="BP2">
        <v>0.95860000000000001</v>
      </c>
      <c r="BQ2">
        <v>0.95889999999999997</v>
      </c>
      <c r="BR2">
        <v>0.95899999999999996</v>
      </c>
      <c r="BS2">
        <v>0.95850000000000002</v>
      </c>
      <c r="BT2">
        <v>0.95809999999999995</v>
      </c>
      <c r="BU2">
        <v>0.95779999999999998</v>
      </c>
      <c r="BV2">
        <v>0.95889999999999997</v>
      </c>
      <c r="BW2">
        <v>0.9587</v>
      </c>
      <c r="BX2">
        <v>0.95860000000000001</v>
      </c>
      <c r="BY2">
        <v>0.95750000000000002</v>
      </c>
      <c r="BZ2">
        <v>0.95809999999999995</v>
      </c>
      <c r="CA2">
        <v>0.95709999999999995</v>
      </c>
      <c r="CB2">
        <v>0.95689999999999997</v>
      </c>
      <c r="CC2">
        <v>0.95589999999999997</v>
      </c>
      <c r="CD2">
        <v>0.95599999999999996</v>
      </c>
      <c r="CE2">
        <v>0.95530000000000004</v>
      </c>
      <c r="CF2">
        <v>0.95509999999999995</v>
      </c>
      <c r="CG2">
        <v>0.95589999999999997</v>
      </c>
      <c r="CH2">
        <v>0.95340000000000003</v>
      </c>
      <c r="CI2">
        <v>0.95399999999999996</v>
      </c>
      <c r="CJ2">
        <v>0.95509999999999995</v>
      </c>
      <c r="CK2">
        <v>0.95540000000000003</v>
      </c>
      <c r="CL2">
        <v>0.95240000000000002</v>
      </c>
      <c r="CM2">
        <v>0</v>
      </c>
      <c r="CN2">
        <v>0</v>
      </c>
      <c r="CO2" t="s">
        <v>217</v>
      </c>
      <c r="CP2">
        <v>0</v>
      </c>
      <c r="CQ2">
        <v>0</v>
      </c>
      <c r="CR2">
        <v>0</v>
      </c>
      <c r="CS2">
        <v>0</v>
      </c>
      <c r="CT2">
        <v>0</v>
      </c>
      <c r="CU2">
        <v>0</v>
      </c>
      <c r="CV2">
        <v>0</v>
      </c>
      <c r="CW2">
        <v>0</v>
      </c>
    </row>
    <row r="3" spans="1:101" x14ac:dyDescent="0.15">
      <c r="D3" s="26">
        <v>45301</v>
      </c>
      <c r="E3" s="27">
        <v>0.42359953703703707</v>
      </c>
      <c r="F3">
        <v>45</v>
      </c>
      <c r="G3">
        <v>5</v>
      </c>
      <c r="H3">
        <v>0</v>
      </c>
      <c r="I3">
        <v>0</v>
      </c>
      <c r="J3">
        <v>0.94289999999999996</v>
      </c>
      <c r="K3">
        <v>0.94450000000000001</v>
      </c>
      <c r="L3">
        <v>0.94530000000000003</v>
      </c>
      <c r="M3">
        <v>0.9466</v>
      </c>
      <c r="N3">
        <v>0.94940000000000002</v>
      </c>
      <c r="O3">
        <v>0.9496</v>
      </c>
      <c r="P3">
        <v>0.95179999999999998</v>
      </c>
      <c r="Q3">
        <v>0.95279999999999998</v>
      </c>
      <c r="R3">
        <v>0.95430000000000004</v>
      </c>
      <c r="S3">
        <v>0.95509999999999995</v>
      </c>
      <c r="T3">
        <v>0.95609999999999995</v>
      </c>
      <c r="U3">
        <v>0.95650000000000002</v>
      </c>
      <c r="V3">
        <v>0.95699999999999996</v>
      </c>
      <c r="W3">
        <v>0.95720000000000005</v>
      </c>
      <c r="X3">
        <v>0.95720000000000005</v>
      </c>
      <c r="Y3">
        <v>0.95750000000000002</v>
      </c>
      <c r="Z3">
        <v>0.95809999999999995</v>
      </c>
      <c r="AA3">
        <v>0.95860000000000001</v>
      </c>
      <c r="AB3">
        <v>0.96009999999999995</v>
      </c>
      <c r="AC3">
        <v>0.96020000000000005</v>
      </c>
      <c r="AD3">
        <v>0.96089999999999998</v>
      </c>
      <c r="AE3">
        <v>0.96179999999999999</v>
      </c>
      <c r="AF3">
        <v>0.96279999999999999</v>
      </c>
      <c r="AG3">
        <v>0.96279999999999999</v>
      </c>
      <c r="AH3">
        <v>0.96260000000000001</v>
      </c>
      <c r="AI3">
        <v>0.96240000000000003</v>
      </c>
      <c r="AJ3">
        <v>0.96199999999999997</v>
      </c>
      <c r="AK3">
        <v>0.96199999999999997</v>
      </c>
      <c r="AL3">
        <v>0.9617</v>
      </c>
      <c r="AM3">
        <v>0.96120000000000005</v>
      </c>
      <c r="AN3">
        <v>0.96179999999999999</v>
      </c>
      <c r="AO3">
        <v>0.96079999999999999</v>
      </c>
      <c r="AP3">
        <v>0.96060000000000001</v>
      </c>
      <c r="AQ3">
        <v>0.95979999999999999</v>
      </c>
      <c r="AR3">
        <v>0.95940000000000003</v>
      </c>
      <c r="AS3">
        <v>0.95960000000000001</v>
      </c>
      <c r="AT3">
        <v>0.9597</v>
      </c>
      <c r="AU3">
        <v>0.95960000000000001</v>
      </c>
      <c r="AV3">
        <v>0.95930000000000004</v>
      </c>
      <c r="AW3">
        <v>0.95930000000000004</v>
      </c>
      <c r="AX3">
        <v>0.95920000000000005</v>
      </c>
      <c r="AY3">
        <v>0.95930000000000004</v>
      </c>
      <c r="AZ3">
        <v>0.95960000000000001</v>
      </c>
      <c r="BA3">
        <v>0.9587</v>
      </c>
      <c r="BB3">
        <v>0.95850000000000002</v>
      </c>
      <c r="BC3">
        <v>0.95840000000000003</v>
      </c>
      <c r="BD3">
        <v>0.95830000000000004</v>
      </c>
      <c r="BE3">
        <v>0.95740000000000003</v>
      </c>
      <c r="BF3">
        <v>0.9577</v>
      </c>
      <c r="BG3">
        <v>0.95799999999999996</v>
      </c>
      <c r="BH3">
        <v>0.95850000000000002</v>
      </c>
      <c r="BI3">
        <v>0.9577</v>
      </c>
      <c r="BJ3">
        <v>0.95699999999999996</v>
      </c>
      <c r="BK3">
        <v>0.95709999999999995</v>
      </c>
      <c r="BL3">
        <v>0.95669999999999999</v>
      </c>
      <c r="BM3">
        <v>0.95669999999999999</v>
      </c>
      <c r="BN3">
        <v>0.95599999999999996</v>
      </c>
      <c r="BO3">
        <v>0.95579999999999998</v>
      </c>
      <c r="BP3">
        <v>0.95669999999999999</v>
      </c>
      <c r="BQ3">
        <v>0.95630000000000004</v>
      </c>
      <c r="BR3">
        <v>0.95609999999999995</v>
      </c>
      <c r="BS3">
        <v>0.95520000000000005</v>
      </c>
      <c r="BT3">
        <v>0.95530000000000004</v>
      </c>
      <c r="BU3">
        <v>0.95530000000000004</v>
      </c>
      <c r="BV3">
        <v>0.95660000000000001</v>
      </c>
      <c r="BW3">
        <v>0.95599999999999996</v>
      </c>
      <c r="BX3">
        <v>0.95509999999999995</v>
      </c>
      <c r="BY3">
        <v>0.9556</v>
      </c>
      <c r="BZ3">
        <v>0.95469999999999999</v>
      </c>
      <c r="CA3">
        <v>0.95430000000000004</v>
      </c>
      <c r="CB3">
        <v>0.95250000000000001</v>
      </c>
      <c r="CC3">
        <v>0.95320000000000005</v>
      </c>
      <c r="CD3">
        <v>0.95330000000000004</v>
      </c>
      <c r="CE3">
        <v>0.9536</v>
      </c>
      <c r="CF3">
        <v>0.95220000000000005</v>
      </c>
      <c r="CG3">
        <v>0.95240000000000002</v>
      </c>
      <c r="CH3">
        <v>0.95120000000000005</v>
      </c>
      <c r="CI3">
        <v>0.95030000000000003</v>
      </c>
      <c r="CJ3">
        <v>0.95150000000000001</v>
      </c>
      <c r="CK3">
        <v>0.95</v>
      </c>
      <c r="CL3">
        <v>0.94950000000000001</v>
      </c>
      <c r="CM3">
        <v>0</v>
      </c>
      <c r="CN3">
        <v>0</v>
      </c>
      <c r="CO3" t="s">
        <v>217</v>
      </c>
      <c r="CP3">
        <v>0</v>
      </c>
      <c r="CQ3">
        <v>0</v>
      </c>
      <c r="CR3">
        <v>0</v>
      </c>
      <c r="CS3">
        <v>0</v>
      </c>
      <c r="CT3">
        <v>0</v>
      </c>
      <c r="CU3">
        <v>0</v>
      </c>
      <c r="CV3">
        <v>0</v>
      </c>
      <c r="CW3">
        <v>0</v>
      </c>
    </row>
    <row r="4" spans="1:101" x14ac:dyDescent="0.15">
      <c r="D4" s="26">
        <v>45301</v>
      </c>
      <c r="E4" s="27">
        <v>0.42364583333333333</v>
      </c>
      <c r="F4">
        <v>45</v>
      </c>
      <c r="G4">
        <v>10</v>
      </c>
      <c r="H4">
        <v>0</v>
      </c>
      <c r="I4">
        <v>0</v>
      </c>
      <c r="J4">
        <v>0.94089999999999996</v>
      </c>
      <c r="K4">
        <v>0.94320000000000004</v>
      </c>
      <c r="L4">
        <v>0.94130000000000003</v>
      </c>
      <c r="M4">
        <v>0.94489999999999996</v>
      </c>
      <c r="N4">
        <v>0.94689999999999996</v>
      </c>
      <c r="O4">
        <v>0.94789999999999996</v>
      </c>
      <c r="P4">
        <v>0.94989999999999997</v>
      </c>
      <c r="Q4">
        <v>0.95020000000000004</v>
      </c>
      <c r="R4">
        <v>0.95220000000000005</v>
      </c>
      <c r="S4">
        <v>0.95220000000000005</v>
      </c>
      <c r="T4">
        <v>0.9536</v>
      </c>
      <c r="U4">
        <v>0.95389999999999997</v>
      </c>
      <c r="V4">
        <v>0.9546</v>
      </c>
      <c r="W4">
        <v>0.95540000000000003</v>
      </c>
      <c r="X4">
        <v>0.95450000000000002</v>
      </c>
      <c r="Y4">
        <v>0.95499999999999996</v>
      </c>
      <c r="Z4">
        <v>0.95430000000000004</v>
      </c>
      <c r="AA4">
        <v>0.95650000000000002</v>
      </c>
      <c r="AB4">
        <v>0.9577</v>
      </c>
      <c r="AC4">
        <v>0.95879999999999999</v>
      </c>
      <c r="AD4">
        <v>0.95899999999999996</v>
      </c>
      <c r="AE4">
        <v>0.95889999999999997</v>
      </c>
      <c r="AF4">
        <v>0.95989999999999998</v>
      </c>
      <c r="AG4">
        <v>0.95930000000000004</v>
      </c>
      <c r="AH4">
        <v>0.96009999999999995</v>
      </c>
      <c r="AI4">
        <v>0.96050000000000002</v>
      </c>
      <c r="AJ4">
        <v>0.95979999999999999</v>
      </c>
      <c r="AK4">
        <v>0.96030000000000004</v>
      </c>
      <c r="AL4">
        <v>0.9577</v>
      </c>
      <c r="AM4">
        <v>0.95899999999999996</v>
      </c>
      <c r="AN4">
        <v>0.95809999999999995</v>
      </c>
      <c r="AO4">
        <v>0.95909999999999995</v>
      </c>
      <c r="AP4">
        <v>0.95830000000000004</v>
      </c>
      <c r="AQ4">
        <v>0.9577</v>
      </c>
      <c r="AR4">
        <v>0.95709999999999995</v>
      </c>
      <c r="AS4">
        <v>0.95640000000000003</v>
      </c>
      <c r="AT4">
        <v>0.95699999999999996</v>
      </c>
      <c r="AU4">
        <v>0.95650000000000002</v>
      </c>
      <c r="AV4">
        <v>0.95720000000000005</v>
      </c>
      <c r="AW4">
        <v>0.95750000000000002</v>
      </c>
      <c r="AX4">
        <v>0.95669999999999999</v>
      </c>
      <c r="AY4">
        <v>0.95740000000000003</v>
      </c>
      <c r="AZ4">
        <v>0.95569999999999999</v>
      </c>
      <c r="BA4">
        <v>0.95630000000000004</v>
      </c>
      <c r="BB4">
        <v>0.95530000000000004</v>
      </c>
      <c r="BC4">
        <v>0.95650000000000002</v>
      </c>
      <c r="BD4">
        <v>0.95589999999999997</v>
      </c>
      <c r="BE4">
        <v>0.95520000000000005</v>
      </c>
      <c r="BF4">
        <v>0.95530000000000004</v>
      </c>
      <c r="BG4">
        <v>0.95450000000000002</v>
      </c>
      <c r="BH4">
        <v>0.95540000000000003</v>
      </c>
      <c r="BI4">
        <v>0.95420000000000005</v>
      </c>
      <c r="BJ4">
        <v>0.95499999999999996</v>
      </c>
      <c r="BK4">
        <v>0.95479999999999998</v>
      </c>
      <c r="BL4">
        <v>0.95469999999999999</v>
      </c>
      <c r="BM4">
        <v>0.95540000000000003</v>
      </c>
      <c r="BN4">
        <v>0.95269999999999999</v>
      </c>
      <c r="BO4">
        <v>0.95320000000000005</v>
      </c>
      <c r="BP4">
        <v>0.95230000000000004</v>
      </c>
      <c r="BQ4">
        <v>0.95430000000000004</v>
      </c>
      <c r="BR4">
        <v>0.9536</v>
      </c>
      <c r="BS4">
        <v>0.95330000000000004</v>
      </c>
      <c r="BT4">
        <v>0.95350000000000001</v>
      </c>
      <c r="BU4">
        <v>0.95240000000000002</v>
      </c>
      <c r="BV4">
        <v>0.95420000000000005</v>
      </c>
      <c r="BW4">
        <v>0.95079999999999998</v>
      </c>
      <c r="BX4">
        <v>0.95279999999999998</v>
      </c>
      <c r="BY4">
        <v>0.9516</v>
      </c>
      <c r="BZ4">
        <v>0.95389999999999997</v>
      </c>
      <c r="CA4">
        <v>0.9526</v>
      </c>
      <c r="CB4">
        <v>0.95120000000000005</v>
      </c>
      <c r="CC4">
        <v>0.95079999999999998</v>
      </c>
      <c r="CD4">
        <v>0.94979999999999998</v>
      </c>
      <c r="CE4">
        <v>0.95120000000000005</v>
      </c>
      <c r="CF4">
        <v>0.94699999999999995</v>
      </c>
      <c r="CG4">
        <v>0.95</v>
      </c>
      <c r="CH4">
        <v>0.94769999999999999</v>
      </c>
      <c r="CI4">
        <v>0.94969999999999999</v>
      </c>
      <c r="CJ4">
        <v>0.95079999999999998</v>
      </c>
      <c r="CK4">
        <v>0.94930000000000003</v>
      </c>
      <c r="CL4">
        <v>0.94779999999999998</v>
      </c>
      <c r="CM4">
        <v>0</v>
      </c>
      <c r="CN4">
        <v>0</v>
      </c>
      <c r="CO4" t="s">
        <v>217</v>
      </c>
      <c r="CP4">
        <v>0</v>
      </c>
      <c r="CQ4">
        <v>0</v>
      </c>
      <c r="CR4">
        <v>0</v>
      </c>
      <c r="CS4">
        <v>0</v>
      </c>
      <c r="CT4">
        <v>0</v>
      </c>
      <c r="CU4">
        <v>0</v>
      </c>
      <c r="CV4">
        <v>0</v>
      </c>
      <c r="CW4">
        <v>0</v>
      </c>
    </row>
    <row r="5" spans="1:101" x14ac:dyDescent="0.15">
      <c r="D5" s="26">
        <v>45301</v>
      </c>
      <c r="E5" s="27">
        <v>0.42369212962962965</v>
      </c>
      <c r="F5">
        <v>45</v>
      </c>
      <c r="G5">
        <v>15</v>
      </c>
      <c r="H5">
        <v>0</v>
      </c>
      <c r="I5">
        <v>0</v>
      </c>
      <c r="J5">
        <v>0.94</v>
      </c>
      <c r="K5">
        <v>0.9415</v>
      </c>
      <c r="L5">
        <v>0.93910000000000005</v>
      </c>
      <c r="M5">
        <v>0.94259999999999999</v>
      </c>
      <c r="N5">
        <v>0.94520000000000004</v>
      </c>
      <c r="O5">
        <v>0.94630000000000003</v>
      </c>
      <c r="P5">
        <v>0.94769999999999999</v>
      </c>
      <c r="Q5">
        <v>0.94830000000000003</v>
      </c>
      <c r="R5">
        <v>0.94989999999999997</v>
      </c>
      <c r="S5">
        <v>0.95009999999999994</v>
      </c>
      <c r="T5">
        <v>0.95150000000000001</v>
      </c>
      <c r="U5">
        <v>0.9516</v>
      </c>
      <c r="V5">
        <v>0.95250000000000001</v>
      </c>
      <c r="W5">
        <v>0.95340000000000003</v>
      </c>
      <c r="X5">
        <v>0.95230000000000004</v>
      </c>
      <c r="Y5">
        <v>0.9526</v>
      </c>
      <c r="Z5">
        <v>0.95189999999999997</v>
      </c>
      <c r="AA5">
        <v>0.95379999999999998</v>
      </c>
      <c r="AB5">
        <v>0.95530000000000004</v>
      </c>
      <c r="AC5">
        <v>0.95669999999999999</v>
      </c>
      <c r="AD5">
        <v>0.95679999999999998</v>
      </c>
      <c r="AE5">
        <v>0.95630000000000004</v>
      </c>
      <c r="AF5">
        <v>0.95709999999999995</v>
      </c>
      <c r="AG5">
        <v>0.95709999999999995</v>
      </c>
      <c r="AH5">
        <v>0.95789999999999997</v>
      </c>
      <c r="AI5">
        <v>0.95789999999999997</v>
      </c>
      <c r="AJ5">
        <v>0.95750000000000002</v>
      </c>
      <c r="AK5">
        <v>0.95799999999999996</v>
      </c>
      <c r="AL5">
        <v>0.9556</v>
      </c>
      <c r="AM5">
        <v>0.95620000000000005</v>
      </c>
      <c r="AN5">
        <v>0.95520000000000005</v>
      </c>
      <c r="AO5">
        <v>0.95630000000000004</v>
      </c>
      <c r="AP5">
        <v>0.95589999999999997</v>
      </c>
      <c r="AQ5">
        <v>0.9556</v>
      </c>
      <c r="AR5">
        <v>0.95479999999999998</v>
      </c>
      <c r="AS5">
        <v>0.95369999999999999</v>
      </c>
      <c r="AT5">
        <v>0.95420000000000005</v>
      </c>
      <c r="AU5">
        <v>0.95399999999999996</v>
      </c>
      <c r="AV5">
        <v>0.95450000000000002</v>
      </c>
      <c r="AW5">
        <v>0.95440000000000003</v>
      </c>
      <c r="AX5">
        <v>0.95389999999999997</v>
      </c>
      <c r="AY5">
        <v>0.95479999999999998</v>
      </c>
      <c r="AZ5">
        <v>0.95350000000000001</v>
      </c>
      <c r="BA5">
        <v>0.95369999999999999</v>
      </c>
      <c r="BB5">
        <v>0.95209999999999995</v>
      </c>
      <c r="BC5">
        <v>0.95340000000000003</v>
      </c>
      <c r="BD5">
        <v>0.95320000000000005</v>
      </c>
      <c r="BE5">
        <v>0.95299999999999996</v>
      </c>
      <c r="BF5">
        <v>0.95299999999999996</v>
      </c>
      <c r="BG5">
        <v>0.95199999999999996</v>
      </c>
      <c r="BH5">
        <v>0.9526</v>
      </c>
      <c r="BI5">
        <v>0.95130000000000003</v>
      </c>
      <c r="BJ5">
        <v>0.95169999999999999</v>
      </c>
      <c r="BK5">
        <v>0.95130000000000003</v>
      </c>
      <c r="BL5">
        <v>0.95150000000000001</v>
      </c>
      <c r="BM5">
        <v>0.95240000000000002</v>
      </c>
      <c r="BN5">
        <v>0.95040000000000002</v>
      </c>
      <c r="BO5">
        <v>0.95109999999999995</v>
      </c>
      <c r="BP5">
        <v>0.9496</v>
      </c>
      <c r="BQ5">
        <v>0.95089999999999997</v>
      </c>
      <c r="BR5">
        <v>0.95020000000000004</v>
      </c>
      <c r="BS5">
        <v>0.95069999999999999</v>
      </c>
      <c r="BT5">
        <v>0.95050000000000001</v>
      </c>
      <c r="BU5">
        <v>0.95</v>
      </c>
      <c r="BV5">
        <v>0.9516</v>
      </c>
      <c r="BW5">
        <v>0.94889999999999997</v>
      </c>
      <c r="BX5">
        <v>0.94989999999999997</v>
      </c>
      <c r="BY5">
        <v>0.94789999999999996</v>
      </c>
      <c r="BZ5">
        <v>0.95009999999999994</v>
      </c>
      <c r="CA5">
        <v>0.94989999999999997</v>
      </c>
      <c r="CB5">
        <v>0.94940000000000002</v>
      </c>
      <c r="CC5">
        <v>0.94840000000000002</v>
      </c>
      <c r="CD5">
        <v>0.94699999999999995</v>
      </c>
      <c r="CE5">
        <v>0.94779999999999998</v>
      </c>
      <c r="CF5">
        <v>0.94510000000000005</v>
      </c>
      <c r="CG5">
        <v>0.94679999999999997</v>
      </c>
      <c r="CH5">
        <v>0.94469999999999998</v>
      </c>
      <c r="CI5">
        <v>0.94569999999999999</v>
      </c>
      <c r="CJ5">
        <v>0.94669999999999999</v>
      </c>
      <c r="CK5">
        <v>0.9466</v>
      </c>
      <c r="CL5">
        <v>0.94499999999999995</v>
      </c>
      <c r="CM5">
        <v>0</v>
      </c>
      <c r="CN5">
        <v>0</v>
      </c>
      <c r="CO5" t="s">
        <v>217</v>
      </c>
      <c r="CP5">
        <v>0</v>
      </c>
      <c r="CQ5">
        <v>0</v>
      </c>
      <c r="CR5">
        <v>0</v>
      </c>
      <c r="CS5">
        <v>0</v>
      </c>
      <c r="CT5">
        <v>0</v>
      </c>
      <c r="CU5">
        <v>0</v>
      </c>
      <c r="CV5">
        <v>0</v>
      </c>
      <c r="CW5">
        <v>0</v>
      </c>
    </row>
    <row r="6" spans="1:101" x14ac:dyDescent="0.15">
      <c r="D6" s="26">
        <v>45301</v>
      </c>
      <c r="E6" s="27">
        <v>0.42373842592592598</v>
      </c>
      <c r="F6">
        <v>45</v>
      </c>
      <c r="G6">
        <v>20</v>
      </c>
      <c r="H6">
        <v>0</v>
      </c>
      <c r="I6">
        <v>0</v>
      </c>
      <c r="J6">
        <v>0.93669999999999998</v>
      </c>
      <c r="K6">
        <v>0.93710000000000004</v>
      </c>
      <c r="L6">
        <v>0.93769999999999998</v>
      </c>
      <c r="M6">
        <v>0.9405</v>
      </c>
      <c r="N6">
        <v>0.94310000000000005</v>
      </c>
      <c r="O6">
        <v>0.94389999999999996</v>
      </c>
      <c r="P6">
        <v>0.94550000000000001</v>
      </c>
      <c r="Q6">
        <v>0.94650000000000001</v>
      </c>
      <c r="R6">
        <v>0.94779999999999998</v>
      </c>
      <c r="S6">
        <v>0.94799999999999995</v>
      </c>
      <c r="T6">
        <v>0.94940000000000002</v>
      </c>
      <c r="U6">
        <v>0.94969999999999999</v>
      </c>
      <c r="V6">
        <v>0.9506</v>
      </c>
      <c r="W6">
        <v>0.95089999999999997</v>
      </c>
      <c r="X6">
        <v>0.95020000000000004</v>
      </c>
      <c r="Y6">
        <v>0.95040000000000002</v>
      </c>
      <c r="Z6">
        <v>0.95030000000000003</v>
      </c>
      <c r="AA6">
        <v>0.95220000000000005</v>
      </c>
      <c r="AB6">
        <v>0.95340000000000003</v>
      </c>
      <c r="AC6">
        <v>0.95440000000000003</v>
      </c>
      <c r="AD6">
        <v>0.95409999999999995</v>
      </c>
      <c r="AE6">
        <v>0.95450000000000002</v>
      </c>
      <c r="AF6">
        <v>0.95499999999999996</v>
      </c>
      <c r="AG6">
        <v>0.95489999999999997</v>
      </c>
      <c r="AH6">
        <v>0.95579999999999998</v>
      </c>
      <c r="AI6">
        <v>0.95589999999999997</v>
      </c>
      <c r="AJ6">
        <v>0.95530000000000004</v>
      </c>
      <c r="AK6">
        <v>0.95520000000000005</v>
      </c>
      <c r="AL6">
        <v>0.95279999999999998</v>
      </c>
      <c r="AM6">
        <v>0.95369999999999999</v>
      </c>
      <c r="AN6">
        <v>0.95320000000000005</v>
      </c>
      <c r="AO6">
        <v>0.95430000000000004</v>
      </c>
      <c r="AP6">
        <v>0.95379999999999998</v>
      </c>
      <c r="AQ6">
        <v>0.95340000000000003</v>
      </c>
      <c r="AR6">
        <v>0.95189999999999997</v>
      </c>
      <c r="AS6">
        <v>0.95169999999999999</v>
      </c>
      <c r="AT6">
        <v>0.95150000000000001</v>
      </c>
      <c r="AU6">
        <v>0.95150000000000001</v>
      </c>
      <c r="AV6">
        <v>0.95199999999999996</v>
      </c>
      <c r="AW6">
        <v>0.95230000000000004</v>
      </c>
      <c r="AX6">
        <v>0.95169999999999999</v>
      </c>
      <c r="AY6">
        <v>0.95209999999999995</v>
      </c>
      <c r="AZ6">
        <v>0.95089999999999997</v>
      </c>
      <c r="BA6">
        <v>0.95089999999999997</v>
      </c>
      <c r="BB6">
        <v>0.95</v>
      </c>
      <c r="BC6">
        <v>0.95120000000000005</v>
      </c>
      <c r="BD6">
        <v>0.95079999999999998</v>
      </c>
      <c r="BE6">
        <v>0.95020000000000004</v>
      </c>
      <c r="BF6">
        <v>0.94969999999999999</v>
      </c>
      <c r="BG6">
        <v>0.94940000000000002</v>
      </c>
      <c r="BH6">
        <v>0.94989999999999997</v>
      </c>
      <c r="BI6">
        <v>0.94940000000000002</v>
      </c>
      <c r="BJ6">
        <v>0.9496</v>
      </c>
      <c r="BK6">
        <v>0.9496</v>
      </c>
      <c r="BL6">
        <v>0.94910000000000005</v>
      </c>
      <c r="BM6">
        <v>0.94989999999999997</v>
      </c>
      <c r="BN6">
        <v>0.94740000000000002</v>
      </c>
      <c r="BO6">
        <v>0.94740000000000002</v>
      </c>
      <c r="BP6">
        <v>0.94720000000000004</v>
      </c>
      <c r="BQ6">
        <v>0.94850000000000001</v>
      </c>
      <c r="BR6">
        <v>0.9486</v>
      </c>
      <c r="BS6">
        <v>0.94820000000000004</v>
      </c>
      <c r="BT6">
        <v>0.94730000000000003</v>
      </c>
      <c r="BU6">
        <v>0.94710000000000005</v>
      </c>
      <c r="BV6">
        <v>0.94820000000000004</v>
      </c>
      <c r="BW6">
        <v>0.94589999999999996</v>
      </c>
      <c r="BX6">
        <v>0.94669999999999999</v>
      </c>
      <c r="BY6">
        <v>0.94610000000000005</v>
      </c>
      <c r="BZ6">
        <v>0.94820000000000004</v>
      </c>
      <c r="CA6">
        <v>0.94679999999999997</v>
      </c>
      <c r="CB6">
        <v>0.94550000000000001</v>
      </c>
      <c r="CC6">
        <v>0.94450000000000001</v>
      </c>
      <c r="CD6">
        <v>0.94420000000000004</v>
      </c>
      <c r="CE6">
        <v>0.94489999999999996</v>
      </c>
      <c r="CF6">
        <v>0.94220000000000004</v>
      </c>
      <c r="CG6">
        <v>0.94479999999999997</v>
      </c>
      <c r="CH6">
        <v>0.94310000000000005</v>
      </c>
      <c r="CI6">
        <v>0.94350000000000001</v>
      </c>
      <c r="CJ6">
        <v>0.94479999999999997</v>
      </c>
      <c r="CK6">
        <v>0.94450000000000001</v>
      </c>
      <c r="CL6">
        <v>0.94079999999999997</v>
      </c>
      <c r="CM6">
        <v>0</v>
      </c>
      <c r="CN6">
        <v>0</v>
      </c>
      <c r="CO6" t="s">
        <v>217</v>
      </c>
      <c r="CP6">
        <v>0</v>
      </c>
      <c r="CQ6">
        <v>0</v>
      </c>
      <c r="CR6">
        <v>0</v>
      </c>
      <c r="CS6">
        <v>0</v>
      </c>
      <c r="CT6">
        <v>0</v>
      </c>
      <c r="CU6">
        <v>0</v>
      </c>
      <c r="CV6">
        <v>0</v>
      </c>
      <c r="CW6">
        <v>0</v>
      </c>
    </row>
    <row r="7" spans="1:101" x14ac:dyDescent="0.15">
      <c r="D7" s="26">
        <v>45301</v>
      </c>
      <c r="E7" s="27">
        <v>0.42378472222222219</v>
      </c>
      <c r="F7">
        <v>45</v>
      </c>
      <c r="G7">
        <v>25</v>
      </c>
      <c r="H7">
        <v>0</v>
      </c>
      <c r="I7">
        <v>0</v>
      </c>
      <c r="J7">
        <v>0.93440000000000001</v>
      </c>
      <c r="K7">
        <v>0.93440000000000001</v>
      </c>
      <c r="L7">
        <v>0.93630000000000002</v>
      </c>
      <c r="M7">
        <v>0.93799999999999994</v>
      </c>
      <c r="N7">
        <v>0.9415</v>
      </c>
      <c r="O7">
        <v>0.94130000000000003</v>
      </c>
      <c r="P7">
        <v>0.94330000000000003</v>
      </c>
      <c r="Q7">
        <v>0.94430000000000003</v>
      </c>
      <c r="R7">
        <v>0.94550000000000001</v>
      </c>
      <c r="S7">
        <v>0.94610000000000005</v>
      </c>
      <c r="T7">
        <v>0.94689999999999996</v>
      </c>
      <c r="U7">
        <v>0.94789999999999996</v>
      </c>
      <c r="V7">
        <v>0.94840000000000002</v>
      </c>
      <c r="W7">
        <v>0.94910000000000005</v>
      </c>
      <c r="X7">
        <v>0.94799999999999995</v>
      </c>
      <c r="Y7">
        <v>0.94789999999999996</v>
      </c>
      <c r="Z7">
        <v>0.94830000000000003</v>
      </c>
      <c r="AA7">
        <v>0.94930000000000003</v>
      </c>
      <c r="AB7">
        <v>0.95140000000000002</v>
      </c>
      <c r="AC7">
        <v>0.95140000000000002</v>
      </c>
      <c r="AD7">
        <v>0.95150000000000001</v>
      </c>
      <c r="AE7">
        <v>0.95240000000000002</v>
      </c>
      <c r="AF7">
        <v>0.95220000000000005</v>
      </c>
      <c r="AG7">
        <v>0.95350000000000001</v>
      </c>
      <c r="AH7">
        <v>0.95279999999999998</v>
      </c>
      <c r="AI7">
        <v>0.95440000000000003</v>
      </c>
      <c r="AJ7">
        <v>0.95299999999999996</v>
      </c>
      <c r="AK7">
        <v>0.95289999999999997</v>
      </c>
      <c r="AL7">
        <v>0.95109999999999995</v>
      </c>
      <c r="AM7">
        <v>0.95069999999999999</v>
      </c>
      <c r="AN7">
        <v>0.95169999999999999</v>
      </c>
      <c r="AO7">
        <v>0.95169999999999999</v>
      </c>
      <c r="AP7">
        <v>0.95179999999999998</v>
      </c>
      <c r="AQ7">
        <v>0.95020000000000004</v>
      </c>
      <c r="AR7">
        <v>0.94930000000000003</v>
      </c>
      <c r="AS7">
        <v>0.94969999999999999</v>
      </c>
      <c r="AT7">
        <v>0.94899999999999995</v>
      </c>
      <c r="AU7">
        <v>0.9496</v>
      </c>
      <c r="AV7">
        <v>0.94910000000000005</v>
      </c>
      <c r="AW7">
        <v>0.95</v>
      </c>
      <c r="AX7">
        <v>0.94899999999999995</v>
      </c>
      <c r="AY7">
        <v>0.9496</v>
      </c>
      <c r="AZ7">
        <v>0.9486</v>
      </c>
      <c r="BA7">
        <v>0.94789999999999996</v>
      </c>
      <c r="BB7">
        <v>0.94779999999999998</v>
      </c>
      <c r="BC7">
        <v>0.94810000000000005</v>
      </c>
      <c r="BD7">
        <v>0.9486</v>
      </c>
      <c r="BE7">
        <v>0.94740000000000002</v>
      </c>
      <c r="BF7">
        <v>0.94720000000000004</v>
      </c>
      <c r="BG7">
        <v>0.94740000000000002</v>
      </c>
      <c r="BH7">
        <v>0.94689999999999996</v>
      </c>
      <c r="BI7">
        <v>0.94710000000000005</v>
      </c>
      <c r="BJ7">
        <v>0.94620000000000004</v>
      </c>
      <c r="BK7">
        <v>0.94730000000000003</v>
      </c>
      <c r="BL7">
        <v>0.94679999999999997</v>
      </c>
      <c r="BM7">
        <v>0.94769999999999999</v>
      </c>
      <c r="BN7">
        <v>0.94540000000000002</v>
      </c>
      <c r="BO7">
        <v>0.94440000000000002</v>
      </c>
      <c r="BP7">
        <v>0.94540000000000002</v>
      </c>
      <c r="BQ7">
        <v>0.94550000000000001</v>
      </c>
      <c r="BR7">
        <v>0.94620000000000004</v>
      </c>
      <c r="BS7">
        <v>0.94450000000000001</v>
      </c>
      <c r="BT7">
        <v>0.94499999999999995</v>
      </c>
      <c r="BU7">
        <v>0.94489999999999996</v>
      </c>
      <c r="BV7">
        <v>0.9456</v>
      </c>
      <c r="BW7">
        <v>0.94420000000000004</v>
      </c>
      <c r="BX7">
        <v>0.94369999999999998</v>
      </c>
      <c r="BY7">
        <v>0.94440000000000002</v>
      </c>
      <c r="BZ7">
        <v>0.94520000000000004</v>
      </c>
      <c r="CA7">
        <v>0.94530000000000003</v>
      </c>
      <c r="CB7">
        <v>0.94269999999999998</v>
      </c>
      <c r="CC7">
        <v>0.94169999999999998</v>
      </c>
      <c r="CD7">
        <v>0.94269999999999998</v>
      </c>
      <c r="CE7">
        <v>0.94130000000000003</v>
      </c>
      <c r="CF7">
        <v>0.94089999999999996</v>
      </c>
      <c r="CG7">
        <v>0.94069999999999998</v>
      </c>
      <c r="CH7">
        <v>0.94130000000000003</v>
      </c>
      <c r="CI7">
        <v>0.93979999999999997</v>
      </c>
      <c r="CJ7">
        <v>0.94369999999999998</v>
      </c>
      <c r="CK7">
        <v>0.94059999999999999</v>
      </c>
      <c r="CL7">
        <v>0.9365</v>
      </c>
      <c r="CM7">
        <v>0</v>
      </c>
      <c r="CN7">
        <v>0</v>
      </c>
      <c r="CO7" t="s">
        <v>217</v>
      </c>
      <c r="CP7">
        <v>0</v>
      </c>
      <c r="CQ7">
        <v>0</v>
      </c>
      <c r="CR7">
        <v>0</v>
      </c>
      <c r="CS7">
        <v>0</v>
      </c>
      <c r="CT7">
        <v>0</v>
      </c>
      <c r="CU7">
        <v>0</v>
      </c>
      <c r="CV7">
        <v>0</v>
      </c>
      <c r="CW7">
        <v>0</v>
      </c>
    </row>
    <row r="8" spans="1:101" x14ac:dyDescent="0.15">
      <c r="D8" s="26">
        <v>45301</v>
      </c>
      <c r="E8" s="27">
        <v>0.42383101851851851</v>
      </c>
      <c r="F8">
        <v>45</v>
      </c>
      <c r="G8">
        <v>30</v>
      </c>
      <c r="H8">
        <v>0</v>
      </c>
      <c r="I8">
        <v>0</v>
      </c>
      <c r="J8">
        <v>0.93510000000000004</v>
      </c>
      <c r="K8">
        <v>0.93640000000000001</v>
      </c>
      <c r="L8">
        <v>0.93479999999999996</v>
      </c>
      <c r="M8">
        <v>0.93589999999999995</v>
      </c>
      <c r="N8">
        <v>0.93879999999999997</v>
      </c>
      <c r="O8">
        <v>0.93969999999999998</v>
      </c>
      <c r="P8">
        <v>0.94159999999999999</v>
      </c>
      <c r="Q8">
        <v>0.9425</v>
      </c>
      <c r="R8">
        <v>0.94389999999999996</v>
      </c>
      <c r="S8">
        <v>0.94469999999999998</v>
      </c>
      <c r="T8">
        <v>0.94540000000000002</v>
      </c>
      <c r="U8">
        <v>0.94569999999999999</v>
      </c>
      <c r="V8">
        <v>0.94610000000000005</v>
      </c>
      <c r="W8">
        <v>0.94640000000000002</v>
      </c>
      <c r="X8">
        <v>0.94679999999999997</v>
      </c>
      <c r="Y8">
        <v>0.94699999999999995</v>
      </c>
      <c r="Z8">
        <v>0.94669999999999999</v>
      </c>
      <c r="AA8">
        <v>0.94730000000000003</v>
      </c>
      <c r="AB8">
        <v>0.94920000000000004</v>
      </c>
      <c r="AC8">
        <v>0.94979999999999998</v>
      </c>
      <c r="AD8">
        <v>0.95020000000000004</v>
      </c>
      <c r="AE8">
        <v>0.95040000000000002</v>
      </c>
      <c r="AF8">
        <v>0.9506</v>
      </c>
      <c r="AG8">
        <v>0.9516</v>
      </c>
      <c r="AH8">
        <v>0.95130000000000003</v>
      </c>
      <c r="AI8">
        <v>0.95089999999999997</v>
      </c>
      <c r="AJ8">
        <v>0.9506</v>
      </c>
      <c r="AK8">
        <v>0.95</v>
      </c>
      <c r="AL8">
        <v>0.94989999999999997</v>
      </c>
      <c r="AM8">
        <v>0.94969999999999999</v>
      </c>
      <c r="AN8">
        <v>0.94910000000000005</v>
      </c>
      <c r="AO8">
        <v>0.9486</v>
      </c>
      <c r="AP8">
        <v>0.94889999999999997</v>
      </c>
      <c r="AQ8">
        <v>0.94869999999999999</v>
      </c>
      <c r="AR8">
        <v>0.94830000000000003</v>
      </c>
      <c r="AS8">
        <v>0.94730000000000003</v>
      </c>
      <c r="AT8">
        <v>0.94679999999999997</v>
      </c>
      <c r="AU8">
        <v>0.94699999999999995</v>
      </c>
      <c r="AV8">
        <v>0.94710000000000005</v>
      </c>
      <c r="AW8">
        <v>0.94650000000000001</v>
      </c>
      <c r="AX8">
        <v>0.94610000000000005</v>
      </c>
      <c r="AY8">
        <v>0.94650000000000001</v>
      </c>
      <c r="AZ8">
        <v>0.94689999999999996</v>
      </c>
      <c r="BA8">
        <v>0.94620000000000004</v>
      </c>
      <c r="BB8">
        <v>0.9456</v>
      </c>
      <c r="BC8">
        <v>0.94540000000000002</v>
      </c>
      <c r="BD8">
        <v>0.9456</v>
      </c>
      <c r="BE8">
        <v>0.94530000000000003</v>
      </c>
      <c r="BF8">
        <v>0.94589999999999996</v>
      </c>
      <c r="BG8">
        <v>0.94520000000000004</v>
      </c>
      <c r="BH8">
        <v>0.94499999999999995</v>
      </c>
      <c r="BI8">
        <v>0.94469999999999998</v>
      </c>
      <c r="BJ8">
        <v>0.94420000000000004</v>
      </c>
      <c r="BK8">
        <v>0.94359999999999999</v>
      </c>
      <c r="BL8">
        <v>0.94350000000000001</v>
      </c>
      <c r="BM8">
        <v>0.94399999999999995</v>
      </c>
      <c r="BN8">
        <v>0.94399999999999995</v>
      </c>
      <c r="BO8">
        <v>0.94389999999999996</v>
      </c>
      <c r="BP8">
        <v>0.94350000000000001</v>
      </c>
      <c r="BQ8">
        <v>0.94279999999999997</v>
      </c>
      <c r="BR8">
        <v>0.94330000000000003</v>
      </c>
      <c r="BS8">
        <v>0.9425</v>
      </c>
      <c r="BT8">
        <v>0.94220000000000004</v>
      </c>
      <c r="BU8">
        <v>0.94230000000000003</v>
      </c>
      <c r="BV8">
        <v>0.94330000000000003</v>
      </c>
      <c r="BW8">
        <v>0.94359999999999999</v>
      </c>
      <c r="BX8">
        <v>0.94330000000000003</v>
      </c>
      <c r="BY8">
        <v>0.9425</v>
      </c>
      <c r="BZ8">
        <v>0.94159999999999999</v>
      </c>
      <c r="CA8">
        <v>0.9415</v>
      </c>
      <c r="CB8">
        <v>0.94040000000000001</v>
      </c>
      <c r="CC8">
        <v>0.9405</v>
      </c>
      <c r="CD8">
        <v>0.94020000000000004</v>
      </c>
      <c r="CE8">
        <v>0.9405</v>
      </c>
      <c r="CF8">
        <v>0.93930000000000002</v>
      </c>
      <c r="CG8">
        <v>0.93979999999999997</v>
      </c>
      <c r="CH8">
        <v>0.9375</v>
      </c>
      <c r="CI8">
        <v>0.93610000000000004</v>
      </c>
      <c r="CJ8">
        <v>0.93840000000000001</v>
      </c>
      <c r="CK8">
        <v>0.93899999999999995</v>
      </c>
      <c r="CL8">
        <v>0.93889999999999996</v>
      </c>
      <c r="CM8">
        <v>0</v>
      </c>
      <c r="CN8">
        <v>0</v>
      </c>
      <c r="CO8" t="s">
        <v>217</v>
      </c>
      <c r="CP8">
        <v>0</v>
      </c>
      <c r="CQ8">
        <v>0</v>
      </c>
      <c r="CR8">
        <v>0</v>
      </c>
      <c r="CS8">
        <v>0</v>
      </c>
      <c r="CT8">
        <v>0</v>
      </c>
      <c r="CU8">
        <v>0</v>
      </c>
      <c r="CV8">
        <v>0</v>
      </c>
      <c r="CW8">
        <v>0</v>
      </c>
    </row>
    <row r="9" spans="1:101" x14ac:dyDescent="0.15">
      <c r="D9" s="26" t="s">
        <v>276</v>
      </c>
      <c r="E9" s="27" t="s">
        <v>276</v>
      </c>
      <c r="F9">
        <v>45</v>
      </c>
      <c r="G9">
        <v>35</v>
      </c>
      <c r="H9">
        <v>0</v>
      </c>
      <c r="I9">
        <v>0</v>
      </c>
      <c r="J9" t="s">
        <v>276</v>
      </c>
      <c r="K9" t="s">
        <v>276</v>
      </c>
      <c r="L9" t="s">
        <v>276</v>
      </c>
      <c r="M9" t="s">
        <v>276</v>
      </c>
      <c r="N9" t="s">
        <v>276</v>
      </c>
      <c r="O9" t="s">
        <v>276</v>
      </c>
      <c r="P9" t="s">
        <v>276</v>
      </c>
      <c r="Q9" t="s">
        <v>276</v>
      </c>
      <c r="R9" t="s">
        <v>276</v>
      </c>
      <c r="S9" t="s">
        <v>276</v>
      </c>
      <c r="T9" t="s">
        <v>276</v>
      </c>
      <c r="U9" t="s">
        <v>276</v>
      </c>
      <c r="V9" t="s">
        <v>276</v>
      </c>
      <c r="W9" t="s">
        <v>276</v>
      </c>
      <c r="X9" t="s">
        <v>276</v>
      </c>
      <c r="Y9" t="s">
        <v>276</v>
      </c>
      <c r="Z9" t="s">
        <v>276</v>
      </c>
      <c r="AA9" t="s">
        <v>276</v>
      </c>
      <c r="AB9" t="s">
        <v>276</v>
      </c>
      <c r="AC9" t="s">
        <v>276</v>
      </c>
      <c r="AD9" t="s">
        <v>276</v>
      </c>
      <c r="AE9" t="s">
        <v>276</v>
      </c>
      <c r="AF9" t="s">
        <v>276</v>
      </c>
      <c r="AG9" t="s">
        <v>276</v>
      </c>
      <c r="AH9" t="s">
        <v>276</v>
      </c>
      <c r="AI9" t="s">
        <v>276</v>
      </c>
      <c r="AJ9" t="s">
        <v>276</v>
      </c>
      <c r="AK9" t="s">
        <v>276</v>
      </c>
      <c r="AL9" t="s">
        <v>276</v>
      </c>
      <c r="AM9" t="s">
        <v>276</v>
      </c>
      <c r="AN9" t="s">
        <v>276</v>
      </c>
      <c r="AO9" t="s">
        <v>276</v>
      </c>
      <c r="AP9" t="s">
        <v>276</v>
      </c>
      <c r="AQ9" t="s">
        <v>276</v>
      </c>
      <c r="AR9" t="s">
        <v>276</v>
      </c>
      <c r="AS9" t="s">
        <v>276</v>
      </c>
      <c r="AT9" t="s">
        <v>276</v>
      </c>
      <c r="AU9" t="s">
        <v>276</v>
      </c>
      <c r="AV9" t="s">
        <v>276</v>
      </c>
      <c r="AW9" t="s">
        <v>276</v>
      </c>
      <c r="AX9" t="s">
        <v>276</v>
      </c>
      <c r="AY9" t="s">
        <v>276</v>
      </c>
      <c r="AZ9" t="s">
        <v>276</v>
      </c>
      <c r="BA9" t="s">
        <v>276</v>
      </c>
      <c r="BB9" t="s">
        <v>276</v>
      </c>
      <c r="BC9" t="s">
        <v>276</v>
      </c>
      <c r="BD9" t="s">
        <v>276</v>
      </c>
      <c r="BE9" t="s">
        <v>276</v>
      </c>
      <c r="BF9" t="s">
        <v>276</v>
      </c>
      <c r="BG9" t="s">
        <v>276</v>
      </c>
      <c r="BH9" t="s">
        <v>276</v>
      </c>
      <c r="BI9" t="s">
        <v>276</v>
      </c>
      <c r="BJ9" t="s">
        <v>276</v>
      </c>
      <c r="BK9" t="s">
        <v>276</v>
      </c>
      <c r="BL9" t="s">
        <v>276</v>
      </c>
      <c r="BM9" t="s">
        <v>276</v>
      </c>
      <c r="BN9" t="s">
        <v>276</v>
      </c>
      <c r="BO9" t="s">
        <v>276</v>
      </c>
      <c r="BP9" t="s">
        <v>276</v>
      </c>
      <c r="BQ9" t="s">
        <v>276</v>
      </c>
      <c r="BR9" t="s">
        <v>276</v>
      </c>
      <c r="BS9" t="s">
        <v>276</v>
      </c>
      <c r="BT9" t="s">
        <v>276</v>
      </c>
      <c r="BU9" t="s">
        <v>276</v>
      </c>
      <c r="BV9" t="s">
        <v>276</v>
      </c>
      <c r="BW9" t="s">
        <v>276</v>
      </c>
      <c r="BX9" t="s">
        <v>276</v>
      </c>
      <c r="BY9" t="s">
        <v>276</v>
      </c>
      <c r="BZ9" t="s">
        <v>276</v>
      </c>
      <c r="CA9" t="s">
        <v>276</v>
      </c>
      <c r="CB9" t="s">
        <v>276</v>
      </c>
      <c r="CC9" t="s">
        <v>276</v>
      </c>
      <c r="CD9" t="s">
        <v>276</v>
      </c>
      <c r="CE9" t="s">
        <v>276</v>
      </c>
      <c r="CF9" t="s">
        <v>276</v>
      </c>
      <c r="CG9" t="s">
        <v>276</v>
      </c>
      <c r="CH9" t="s">
        <v>276</v>
      </c>
      <c r="CI9" t="s">
        <v>276</v>
      </c>
      <c r="CJ9" t="s">
        <v>276</v>
      </c>
      <c r="CK9" t="s">
        <v>276</v>
      </c>
      <c r="CL9" t="s">
        <v>276</v>
      </c>
      <c r="CM9" t="s">
        <v>276</v>
      </c>
      <c r="CN9" t="s">
        <v>276</v>
      </c>
      <c r="CO9" t="s">
        <v>276</v>
      </c>
      <c r="CP9" t="s">
        <v>276</v>
      </c>
      <c r="CQ9" t="s">
        <v>276</v>
      </c>
      <c r="CR9" t="s">
        <v>276</v>
      </c>
      <c r="CS9" t="s">
        <v>276</v>
      </c>
      <c r="CT9" t="s">
        <v>276</v>
      </c>
      <c r="CU9" t="s">
        <v>276</v>
      </c>
      <c r="CV9" t="s">
        <v>276</v>
      </c>
      <c r="CW9" t="s">
        <v>276</v>
      </c>
    </row>
    <row r="10" spans="1:101" x14ac:dyDescent="0.15">
      <c r="D10" s="26" t="s">
        <v>276</v>
      </c>
      <c r="E10" s="27" t="s">
        <v>276</v>
      </c>
      <c r="F10">
        <v>45</v>
      </c>
      <c r="G10">
        <v>40</v>
      </c>
      <c r="H10">
        <v>0</v>
      </c>
      <c r="I10">
        <v>0</v>
      </c>
      <c r="J10" t="s">
        <v>276</v>
      </c>
      <c r="K10" t="s">
        <v>276</v>
      </c>
      <c r="L10" t="s">
        <v>276</v>
      </c>
      <c r="M10" t="s">
        <v>276</v>
      </c>
      <c r="N10" t="s">
        <v>276</v>
      </c>
      <c r="O10" t="s">
        <v>276</v>
      </c>
      <c r="P10" t="s">
        <v>276</v>
      </c>
      <c r="Q10" t="s">
        <v>276</v>
      </c>
      <c r="R10" t="s">
        <v>276</v>
      </c>
      <c r="S10" t="s">
        <v>276</v>
      </c>
      <c r="T10" t="s">
        <v>276</v>
      </c>
      <c r="U10" t="s">
        <v>276</v>
      </c>
      <c r="V10" t="s">
        <v>276</v>
      </c>
      <c r="W10" t="s">
        <v>276</v>
      </c>
      <c r="X10" t="s">
        <v>276</v>
      </c>
      <c r="Y10" t="s">
        <v>276</v>
      </c>
      <c r="Z10" t="s">
        <v>276</v>
      </c>
      <c r="AA10" t="s">
        <v>276</v>
      </c>
      <c r="AB10" t="s">
        <v>276</v>
      </c>
      <c r="AC10" t="s">
        <v>276</v>
      </c>
      <c r="AD10" t="s">
        <v>276</v>
      </c>
      <c r="AE10" t="s">
        <v>276</v>
      </c>
      <c r="AF10" t="s">
        <v>276</v>
      </c>
      <c r="AG10" t="s">
        <v>276</v>
      </c>
      <c r="AH10" t="s">
        <v>276</v>
      </c>
      <c r="AI10" t="s">
        <v>276</v>
      </c>
      <c r="AJ10" t="s">
        <v>276</v>
      </c>
      <c r="AK10" t="s">
        <v>276</v>
      </c>
      <c r="AL10" t="s">
        <v>276</v>
      </c>
      <c r="AM10" t="s">
        <v>276</v>
      </c>
      <c r="AN10" t="s">
        <v>276</v>
      </c>
      <c r="AO10" t="s">
        <v>276</v>
      </c>
      <c r="AP10" t="s">
        <v>276</v>
      </c>
      <c r="AQ10" t="s">
        <v>276</v>
      </c>
      <c r="AR10" t="s">
        <v>276</v>
      </c>
      <c r="AS10" t="s">
        <v>276</v>
      </c>
      <c r="AT10" t="s">
        <v>276</v>
      </c>
      <c r="AU10" t="s">
        <v>276</v>
      </c>
      <c r="AV10" t="s">
        <v>276</v>
      </c>
      <c r="AW10" t="s">
        <v>276</v>
      </c>
      <c r="AX10" t="s">
        <v>276</v>
      </c>
      <c r="AY10" t="s">
        <v>276</v>
      </c>
      <c r="AZ10" t="s">
        <v>276</v>
      </c>
      <c r="BA10" t="s">
        <v>276</v>
      </c>
      <c r="BB10" t="s">
        <v>276</v>
      </c>
      <c r="BC10" t="s">
        <v>276</v>
      </c>
      <c r="BD10" t="s">
        <v>276</v>
      </c>
      <c r="BE10" t="s">
        <v>276</v>
      </c>
      <c r="BF10" t="s">
        <v>276</v>
      </c>
      <c r="BG10" t="s">
        <v>276</v>
      </c>
      <c r="BH10" t="s">
        <v>276</v>
      </c>
      <c r="BI10" t="s">
        <v>276</v>
      </c>
      <c r="BJ10" t="s">
        <v>276</v>
      </c>
      <c r="BK10" t="s">
        <v>276</v>
      </c>
      <c r="BL10" t="s">
        <v>276</v>
      </c>
      <c r="BM10" t="s">
        <v>276</v>
      </c>
      <c r="BN10" t="s">
        <v>276</v>
      </c>
      <c r="BO10" t="s">
        <v>276</v>
      </c>
      <c r="BP10" t="s">
        <v>276</v>
      </c>
      <c r="BQ10" t="s">
        <v>276</v>
      </c>
      <c r="BR10" t="s">
        <v>276</v>
      </c>
      <c r="BS10" t="s">
        <v>276</v>
      </c>
      <c r="BT10" t="s">
        <v>276</v>
      </c>
      <c r="BU10" t="s">
        <v>276</v>
      </c>
      <c r="BV10" t="s">
        <v>276</v>
      </c>
      <c r="BW10" t="s">
        <v>276</v>
      </c>
      <c r="BX10" t="s">
        <v>276</v>
      </c>
      <c r="BY10" t="s">
        <v>276</v>
      </c>
      <c r="BZ10" t="s">
        <v>276</v>
      </c>
      <c r="CA10" t="s">
        <v>276</v>
      </c>
      <c r="CB10" t="s">
        <v>276</v>
      </c>
      <c r="CC10" t="s">
        <v>276</v>
      </c>
      <c r="CD10" t="s">
        <v>276</v>
      </c>
      <c r="CE10" t="s">
        <v>276</v>
      </c>
      <c r="CF10" t="s">
        <v>276</v>
      </c>
      <c r="CG10" t="s">
        <v>276</v>
      </c>
      <c r="CH10" t="s">
        <v>276</v>
      </c>
      <c r="CI10" t="s">
        <v>276</v>
      </c>
      <c r="CJ10" t="s">
        <v>276</v>
      </c>
      <c r="CK10" t="s">
        <v>276</v>
      </c>
      <c r="CL10" t="s">
        <v>276</v>
      </c>
      <c r="CM10" t="s">
        <v>276</v>
      </c>
      <c r="CN10" t="s">
        <v>276</v>
      </c>
      <c r="CO10" t="s">
        <v>276</v>
      </c>
      <c r="CP10" t="s">
        <v>276</v>
      </c>
      <c r="CQ10" t="s">
        <v>276</v>
      </c>
      <c r="CR10" t="s">
        <v>276</v>
      </c>
      <c r="CS10" t="s">
        <v>276</v>
      </c>
      <c r="CT10" t="s">
        <v>276</v>
      </c>
      <c r="CU10" t="s">
        <v>276</v>
      </c>
      <c r="CV10" t="s">
        <v>276</v>
      </c>
      <c r="CW10" t="s">
        <v>276</v>
      </c>
    </row>
    <row r="11" spans="1:101" x14ac:dyDescent="0.15">
      <c r="D11" s="26" t="s">
        <v>276</v>
      </c>
      <c r="E11" s="27" t="s">
        <v>276</v>
      </c>
      <c r="F11">
        <v>45</v>
      </c>
      <c r="G11">
        <v>45</v>
      </c>
      <c r="H11">
        <v>0</v>
      </c>
      <c r="I11">
        <v>0</v>
      </c>
      <c r="J11" t="s">
        <v>276</v>
      </c>
      <c r="K11" t="s">
        <v>276</v>
      </c>
      <c r="L11" t="s">
        <v>276</v>
      </c>
      <c r="M11" t="s">
        <v>276</v>
      </c>
      <c r="N11" t="s">
        <v>276</v>
      </c>
      <c r="O11" t="s">
        <v>276</v>
      </c>
      <c r="P11" t="s">
        <v>276</v>
      </c>
      <c r="Q11" t="s">
        <v>276</v>
      </c>
      <c r="R11" t="s">
        <v>276</v>
      </c>
      <c r="S11" t="s">
        <v>276</v>
      </c>
      <c r="T11" t="s">
        <v>276</v>
      </c>
      <c r="U11" t="s">
        <v>276</v>
      </c>
      <c r="V11" t="s">
        <v>276</v>
      </c>
      <c r="W11" t="s">
        <v>276</v>
      </c>
      <c r="X11" t="s">
        <v>276</v>
      </c>
      <c r="Y11" t="s">
        <v>276</v>
      </c>
      <c r="Z11" t="s">
        <v>276</v>
      </c>
      <c r="AA11" t="s">
        <v>276</v>
      </c>
      <c r="AB11" t="s">
        <v>276</v>
      </c>
      <c r="AC11" t="s">
        <v>276</v>
      </c>
      <c r="AD11" t="s">
        <v>276</v>
      </c>
      <c r="AE11" t="s">
        <v>276</v>
      </c>
      <c r="AF11" t="s">
        <v>276</v>
      </c>
      <c r="AG11" t="s">
        <v>276</v>
      </c>
      <c r="AH11" t="s">
        <v>276</v>
      </c>
      <c r="AI11" t="s">
        <v>276</v>
      </c>
      <c r="AJ11" t="s">
        <v>276</v>
      </c>
      <c r="AK11" t="s">
        <v>276</v>
      </c>
      <c r="AL11" t="s">
        <v>276</v>
      </c>
      <c r="AM11" t="s">
        <v>276</v>
      </c>
      <c r="AN11" t="s">
        <v>276</v>
      </c>
      <c r="AO11" t="s">
        <v>276</v>
      </c>
      <c r="AP11" t="s">
        <v>276</v>
      </c>
      <c r="AQ11" t="s">
        <v>276</v>
      </c>
      <c r="AR11" t="s">
        <v>276</v>
      </c>
      <c r="AS11" t="s">
        <v>276</v>
      </c>
      <c r="AT11" t="s">
        <v>276</v>
      </c>
      <c r="AU11" t="s">
        <v>276</v>
      </c>
      <c r="AV11" t="s">
        <v>276</v>
      </c>
      <c r="AW11" t="s">
        <v>276</v>
      </c>
      <c r="AX11" t="s">
        <v>276</v>
      </c>
      <c r="AY11" t="s">
        <v>276</v>
      </c>
      <c r="AZ11" t="s">
        <v>276</v>
      </c>
      <c r="BA11" t="s">
        <v>276</v>
      </c>
      <c r="BB11" t="s">
        <v>276</v>
      </c>
      <c r="BC11" t="s">
        <v>276</v>
      </c>
      <c r="BD11" t="s">
        <v>276</v>
      </c>
      <c r="BE11" t="s">
        <v>276</v>
      </c>
      <c r="BF11" t="s">
        <v>276</v>
      </c>
      <c r="BG11" t="s">
        <v>276</v>
      </c>
      <c r="BH11" t="s">
        <v>276</v>
      </c>
      <c r="BI11" t="s">
        <v>276</v>
      </c>
      <c r="BJ11" t="s">
        <v>276</v>
      </c>
      <c r="BK11" t="s">
        <v>276</v>
      </c>
      <c r="BL11" t="s">
        <v>276</v>
      </c>
      <c r="BM11" t="s">
        <v>276</v>
      </c>
      <c r="BN11" t="s">
        <v>276</v>
      </c>
      <c r="BO11" t="s">
        <v>276</v>
      </c>
      <c r="BP11" t="s">
        <v>276</v>
      </c>
      <c r="BQ11" t="s">
        <v>276</v>
      </c>
      <c r="BR11" t="s">
        <v>276</v>
      </c>
      <c r="BS11" t="s">
        <v>276</v>
      </c>
      <c r="BT11" t="s">
        <v>276</v>
      </c>
      <c r="BU11" t="s">
        <v>276</v>
      </c>
      <c r="BV11" t="s">
        <v>276</v>
      </c>
      <c r="BW11" t="s">
        <v>276</v>
      </c>
      <c r="BX11" t="s">
        <v>276</v>
      </c>
      <c r="BY11" t="s">
        <v>276</v>
      </c>
      <c r="BZ11" t="s">
        <v>276</v>
      </c>
      <c r="CA11" t="s">
        <v>276</v>
      </c>
      <c r="CB11" t="s">
        <v>276</v>
      </c>
      <c r="CC11" t="s">
        <v>276</v>
      </c>
      <c r="CD11" t="s">
        <v>276</v>
      </c>
      <c r="CE11" t="s">
        <v>276</v>
      </c>
      <c r="CF11" t="s">
        <v>276</v>
      </c>
      <c r="CG11" t="s">
        <v>276</v>
      </c>
      <c r="CH11" t="s">
        <v>276</v>
      </c>
      <c r="CI11" t="s">
        <v>276</v>
      </c>
      <c r="CJ11" t="s">
        <v>276</v>
      </c>
      <c r="CK11" t="s">
        <v>276</v>
      </c>
      <c r="CL11" t="s">
        <v>276</v>
      </c>
      <c r="CM11" t="s">
        <v>276</v>
      </c>
      <c r="CN11" t="s">
        <v>276</v>
      </c>
      <c r="CO11" t="s">
        <v>276</v>
      </c>
      <c r="CP11" t="s">
        <v>276</v>
      </c>
      <c r="CQ11" t="s">
        <v>276</v>
      </c>
      <c r="CR11" t="s">
        <v>276</v>
      </c>
      <c r="CS11" t="s">
        <v>276</v>
      </c>
      <c r="CT11" t="s">
        <v>276</v>
      </c>
      <c r="CU11" t="s">
        <v>276</v>
      </c>
      <c r="CV11" t="s">
        <v>276</v>
      </c>
      <c r="CW11" t="s">
        <v>276</v>
      </c>
    </row>
    <row r="12" spans="1:101" x14ac:dyDescent="0.15">
      <c r="D12" s="26" t="s">
        <v>276</v>
      </c>
      <c r="E12" s="27" t="s">
        <v>276</v>
      </c>
      <c r="F12">
        <v>45</v>
      </c>
      <c r="G12">
        <v>50</v>
      </c>
      <c r="H12">
        <v>0</v>
      </c>
      <c r="I12">
        <v>0</v>
      </c>
      <c r="J12" t="s">
        <v>276</v>
      </c>
      <c r="K12" t="s">
        <v>276</v>
      </c>
      <c r="L12" t="s">
        <v>276</v>
      </c>
      <c r="M12" t="s">
        <v>276</v>
      </c>
      <c r="N12" t="s">
        <v>276</v>
      </c>
      <c r="O12" t="s">
        <v>276</v>
      </c>
      <c r="P12" t="s">
        <v>276</v>
      </c>
      <c r="Q12" t="s">
        <v>276</v>
      </c>
      <c r="R12" t="s">
        <v>276</v>
      </c>
      <c r="S12" t="s">
        <v>276</v>
      </c>
      <c r="T12" t="s">
        <v>276</v>
      </c>
      <c r="U12" t="s">
        <v>276</v>
      </c>
      <c r="V12" t="s">
        <v>276</v>
      </c>
      <c r="W12" t="s">
        <v>276</v>
      </c>
      <c r="X12" t="s">
        <v>276</v>
      </c>
      <c r="Y12" t="s">
        <v>276</v>
      </c>
      <c r="Z12" t="s">
        <v>276</v>
      </c>
      <c r="AA12" t="s">
        <v>276</v>
      </c>
      <c r="AB12" t="s">
        <v>276</v>
      </c>
      <c r="AC12" t="s">
        <v>276</v>
      </c>
      <c r="AD12" t="s">
        <v>276</v>
      </c>
      <c r="AE12" t="s">
        <v>276</v>
      </c>
      <c r="AF12" t="s">
        <v>276</v>
      </c>
      <c r="AG12" t="s">
        <v>276</v>
      </c>
      <c r="AH12" t="s">
        <v>276</v>
      </c>
      <c r="AI12" t="s">
        <v>276</v>
      </c>
      <c r="AJ12" t="s">
        <v>276</v>
      </c>
      <c r="AK12" t="s">
        <v>276</v>
      </c>
      <c r="AL12" t="s">
        <v>276</v>
      </c>
      <c r="AM12" t="s">
        <v>276</v>
      </c>
      <c r="AN12" t="s">
        <v>276</v>
      </c>
      <c r="AO12" t="s">
        <v>276</v>
      </c>
      <c r="AP12" t="s">
        <v>276</v>
      </c>
      <c r="AQ12" t="s">
        <v>276</v>
      </c>
      <c r="AR12" t="s">
        <v>276</v>
      </c>
      <c r="AS12" t="s">
        <v>276</v>
      </c>
      <c r="AT12" t="s">
        <v>276</v>
      </c>
      <c r="AU12" t="s">
        <v>276</v>
      </c>
      <c r="AV12" t="s">
        <v>276</v>
      </c>
      <c r="AW12" t="s">
        <v>276</v>
      </c>
      <c r="AX12" t="s">
        <v>276</v>
      </c>
      <c r="AY12" t="s">
        <v>276</v>
      </c>
      <c r="AZ12" t="s">
        <v>276</v>
      </c>
      <c r="BA12" t="s">
        <v>276</v>
      </c>
      <c r="BB12" t="s">
        <v>276</v>
      </c>
      <c r="BC12" t="s">
        <v>276</v>
      </c>
      <c r="BD12" t="s">
        <v>276</v>
      </c>
      <c r="BE12" t="s">
        <v>276</v>
      </c>
      <c r="BF12" t="s">
        <v>276</v>
      </c>
      <c r="BG12" t="s">
        <v>276</v>
      </c>
      <c r="BH12" t="s">
        <v>276</v>
      </c>
      <c r="BI12" t="s">
        <v>276</v>
      </c>
      <c r="BJ12" t="s">
        <v>276</v>
      </c>
      <c r="BK12" t="s">
        <v>276</v>
      </c>
      <c r="BL12" t="s">
        <v>276</v>
      </c>
      <c r="BM12" t="s">
        <v>276</v>
      </c>
      <c r="BN12" t="s">
        <v>276</v>
      </c>
      <c r="BO12" t="s">
        <v>276</v>
      </c>
      <c r="BP12" t="s">
        <v>276</v>
      </c>
      <c r="BQ12" t="s">
        <v>276</v>
      </c>
      <c r="BR12" t="s">
        <v>276</v>
      </c>
      <c r="BS12" t="s">
        <v>276</v>
      </c>
      <c r="BT12" t="s">
        <v>276</v>
      </c>
      <c r="BU12" t="s">
        <v>276</v>
      </c>
      <c r="BV12" t="s">
        <v>276</v>
      </c>
      <c r="BW12" t="s">
        <v>276</v>
      </c>
      <c r="BX12" t="s">
        <v>276</v>
      </c>
      <c r="BY12" t="s">
        <v>276</v>
      </c>
      <c r="BZ12" t="s">
        <v>276</v>
      </c>
      <c r="CA12" t="s">
        <v>276</v>
      </c>
      <c r="CB12" t="s">
        <v>276</v>
      </c>
      <c r="CC12" t="s">
        <v>276</v>
      </c>
      <c r="CD12" t="s">
        <v>276</v>
      </c>
      <c r="CE12" t="s">
        <v>276</v>
      </c>
      <c r="CF12" t="s">
        <v>276</v>
      </c>
      <c r="CG12" t="s">
        <v>276</v>
      </c>
      <c r="CH12" t="s">
        <v>276</v>
      </c>
      <c r="CI12" t="s">
        <v>276</v>
      </c>
      <c r="CJ12" t="s">
        <v>276</v>
      </c>
      <c r="CK12" t="s">
        <v>276</v>
      </c>
      <c r="CL12" t="s">
        <v>276</v>
      </c>
      <c r="CM12" t="s">
        <v>276</v>
      </c>
      <c r="CN12" t="s">
        <v>276</v>
      </c>
      <c r="CO12" t="s">
        <v>276</v>
      </c>
      <c r="CP12" t="s">
        <v>276</v>
      </c>
      <c r="CQ12" t="s">
        <v>276</v>
      </c>
      <c r="CR12" t="s">
        <v>276</v>
      </c>
      <c r="CS12" t="s">
        <v>276</v>
      </c>
      <c r="CT12" t="s">
        <v>276</v>
      </c>
      <c r="CU12" t="s">
        <v>276</v>
      </c>
      <c r="CV12" t="s">
        <v>276</v>
      </c>
      <c r="CW12" t="s">
        <v>276</v>
      </c>
    </row>
    <row r="13" spans="1:101" x14ac:dyDescent="0.15">
      <c r="D13" s="26" t="s">
        <v>276</v>
      </c>
      <c r="E13" s="27" t="s">
        <v>276</v>
      </c>
      <c r="F13">
        <v>45</v>
      </c>
      <c r="G13">
        <v>55</v>
      </c>
      <c r="H13">
        <v>0</v>
      </c>
      <c r="I13">
        <v>0</v>
      </c>
      <c r="J13" t="s">
        <v>276</v>
      </c>
      <c r="K13" t="s">
        <v>276</v>
      </c>
      <c r="L13" t="s">
        <v>276</v>
      </c>
      <c r="M13" t="s">
        <v>276</v>
      </c>
      <c r="N13" t="s">
        <v>276</v>
      </c>
      <c r="O13" t="s">
        <v>276</v>
      </c>
      <c r="P13" t="s">
        <v>276</v>
      </c>
      <c r="Q13" t="s">
        <v>276</v>
      </c>
      <c r="R13" t="s">
        <v>276</v>
      </c>
      <c r="S13" t="s">
        <v>276</v>
      </c>
      <c r="T13" t="s">
        <v>276</v>
      </c>
      <c r="U13" t="s">
        <v>276</v>
      </c>
      <c r="V13" t="s">
        <v>276</v>
      </c>
      <c r="W13" t="s">
        <v>276</v>
      </c>
      <c r="X13" t="s">
        <v>276</v>
      </c>
      <c r="Y13" t="s">
        <v>276</v>
      </c>
      <c r="Z13" t="s">
        <v>276</v>
      </c>
      <c r="AA13" t="s">
        <v>276</v>
      </c>
      <c r="AB13" t="s">
        <v>276</v>
      </c>
      <c r="AC13" t="s">
        <v>276</v>
      </c>
      <c r="AD13" t="s">
        <v>276</v>
      </c>
      <c r="AE13" t="s">
        <v>276</v>
      </c>
      <c r="AF13" t="s">
        <v>276</v>
      </c>
      <c r="AG13" t="s">
        <v>276</v>
      </c>
      <c r="AH13" t="s">
        <v>276</v>
      </c>
      <c r="AI13" t="s">
        <v>276</v>
      </c>
      <c r="AJ13" t="s">
        <v>276</v>
      </c>
      <c r="AK13" t="s">
        <v>276</v>
      </c>
      <c r="AL13" t="s">
        <v>276</v>
      </c>
      <c r="AM13" t="s">
        <v>276</v>
      </c>
      <c r="AN13" t="s">
        <v>276</v>
      </c>
      <c r="AO13" t="s">
        <v>276</v>
      </c>
      <c r="AP13" t="s">
        <v>276</v>
      </c>
      <c r="AQ13" t="s">
        <v>276</v>
      </c>
      <c r="AR13" t="s">
        <v>276</v>
      </c>
      <c r="AS13" t="s">
        <v>276</v>
      </c>
      <c r="AT13" t="s">
        <v>276</v>
      </c>
      <c r="AU13" t="s">
        <v>276</v>
      </c>
      <c r="AV13" t="s">
        <v>276</v>
      </c>
      <c r="AW13" t="s">
        <v>276</v>
      </c>
      <c r="AX13" t="s">
        <v>276</v>
      </c>
      <c r="AY13" t="s">
        <v>276</v>
      </c>
      <c r="AZ13" t="s">
        <v>276</v>
      </c>
      <c r="BA13" t="s">
        <v>276</v>
      </c>
      <c r="BB13" t="s">
        <v>276</v>
      </c>
      <c r="BC13" t="s">
        <v>276</v>
      </c>
      <c r="BD13" t="s">
        <v>276</v>
      </c>
      <c r="BE13" t="s">
        <v>276</v>
      </c>
      <c r="BF13" t="s">
        <v>276</v>
      </c>
      <c r="BG13" t="s">
        <v>276</v>
      </c>
      <c r="BH13" t="s">
        <v>276</v>
      </c>
      <c r="BI13" t="s">
        <v>276</v>
      </c>
      <c r="BJ13" t="s">
        <v>276</v>
      </c>
      <c r="BK13" t="s">
        <v>276</v>
      </c>
      <c r="BL13" t="s">
        <v>276</v>
      </c>
      <c r="BM13" t="s">
        <v>276</v>
      </c>
      <c r="BN13" t="s">
        <v>276</v>
      </c>
      <c r="BO13" t="s">
        <v>276</v>
      </c>
      <c r="BP13" t="s">
        <v>276</v>
      </c>
      <c r="BQ13" t="s">
        <v>276</v>
      </c>
      <c r="BR13" t="s">
        <v>276</v>
      </c>
      <c r="BS13" t="s">
        <v>276</v>
      </c>
      <c r="BT13" t="s">
        <v>276</v>
      </c>
      <c r="BU13" t="s">
        <v>276</v>
      </c>
      <c r="BV13" t="s">
        <v>276</v>
      </c>
      <c r="BW13" t="s">
        <v>276</v>
      </c>
      <c r="BX13" t="s">
        <v>276</v>
      </c>
      <c r="BY13" t="s">
        <v>276</v>
      </c>
      <c r="BZ13" t="s">
        <v>276</v>
      </c>
      <c r="CA13" t="s">
        <v>276</v>
      </c>
      <c r="CB13" t="s">
        <v>276</v>
      </c>
      <c r="CC13" t="s">
        <v>276</v>
      </c>
      <c r="CD13" t="s">
        <v>276</v>
      </c>
      <c r="CE13" t="s">
        <v>276</v>
      </c>
      <c r="CF13" t="s">
        <v>276</v>
      </c>
      <c r="CG13" t="s">
        <v>276</v>
      </c>
      <c r="CH13" t="s">
        <v>276</v>
      </c>
      <c r="CI13" t="s">
        <v>276</v>
      </c>
      <c r="CJ13" t="s">
        <v>276</v>
      </c>
      <c r="CK13" t="s">
        <v>276</v>
      </c>
      <c r="CL13" t="s">
        <v>276</v>
      </c>
      <c r="CM13" t="s">
        <v>276</v>
      </c>
      <c r="CN13" t="s">
        <v>276</v>
      </c>
      <c r="CO13" t="s">
        <v>276</v>
      </c>
      <c r="CP13" t="s">
        <v>276</v>
      </c>
      <c r="CQ13" t="s">
        <v>276</v>
      </c>
      <c r="CR13" t="s">
        <v>276</v>
      </c>
      <c r="CS13" t="s">
        <v>276</v>
      </c>
      <c r="CT13" t="s">
        <v>276</v>
      </c>
      <c r="CU13" t="s">
        <v>276</v>
      </c>
      <c r="CV13" t="s">
        <v>276</v>
      </c>
      <c r="CW13" t="s">
        <v>276</v>
      </c>
    </row>
    <row r="14" spans="1:101" x14ac:dyDescent="0.15">
      <c r="D14" s="26">
        <v>45301</v>
      </c>
      <c r="E14" s="27">
        <v>0.42409722222222218</v>
      </c>
      <c r="F14">
        <v>45</v>
      </c>
      <c r="G14">
        <v>60</v>
      </c>
      <c r="H14">
        <v>0</v>
      </c>
      <c r="I14">
        <v>0</v>
      </c>
      <c r="J14">
        <v>0.87839999999999996</v>
      </c>
      <c r="K14">
        <v>0.87960000000000005</v>
      </c>
      <c r="L14">
        <v>0.87949999999999995</v>
      </c>
      <c r="M14">
        <v>0.88170000000000004</v>
      </c>
      <c r="N14">
        <v>0.88429999999999997</v>
      </c>
      <c r="O14">
        <v>0.88480000000000003</v>
      </c>
      <c r="P14">
        <v>0.88660000000000005</v>
      </c>
      <c r="Q14">
        <v>0.88700000000000001</v>
      </c>
      <c r="R14">
        <v>0.88849999999999996</v>
      </c>
      <c r="S14">
        <v>0.88900000000000001</v>
      </c>
      <c r="T14">
        <v>0.89</v>
      </c>
      <c r="U14">
        <v>0.89019999999999999</v>
      </c>
      <c r="V14">
        <v>0.89080000000000004</v>
      </c>
      <c r="W14">
        <v>0.89080000000000004</v>
      </c>
      <c r="X14">
        <v>0.89</v>
      </c>
      <c r="Y14">
        <v>0.89029999999999998</v>
      </c>
      <c r="Z14">
        <v>0.89029999999999998</v>
      </c>
      <c r="AA14">
        <v>0.89119999999999999</v>
      </c>
      <c r="AB14">
        <v>0.89249999999999996</v>
      </c>
      <c r="AC14">
        <v>0.89300000000000002</v>
      </c>
      <c r="AD14">
        <v>0.89339999999999997</v>
      </c>
      <c r="AE14">
        <v>0.89339999999999997</v>
      </c>
      <c r="AF14">
        <v>0.89400000000000002</v>
      </c>
      <c r="AG14">
        <v>0.89400000000000002</v>
      </c>
      <c r="AH14">
        <v>0.89410000000000001</v>
      </c>
      <c r="AI14">
        <v>0.89410000000000001</v>
      </c>
      <c r="AJ14">
        <v>0.8931</v>
      </c>
      <c r="AK14">
        <v>0.89300000000000002</v>
      </c>
      <c r="AL14">
        <v>0.89129999999999998</v>
      </c>
      <c r="AM14">
        <v>0.89159999999999995</v>
      </c>
      <c r="AN14">
        <v>0.89129999999999998</v>
      </c>
      <c r="AO14">
        <v>0.89119999999999999</v>
      </c>
      <c r="AP14">
        <v>0.89080000000000004</v>
      </c>
      <c r="AQ14">
        <v>0.89</v>
      </c>
      <c r="AR14">
        <v>0.88949999999999996</v>
      </c>
      <c r="AS14">
        <v>0.8891</v>
      </c>
      <c r="AT14">
        <v>0.88890000000000002</v>
      </c>
      <c r="AU14">
        <v>0.88880000000000003</v>
      </c>
      <c r="AV14">
        <v>0.88880000000000003</v>
      </c>
      <c r="AW14">
        <v>0.88870000000000005</v>
      </c>
      <c r="AX14">
        <v>0.8881</v>
      </c>
      <c r="AY14">
        <v>0.88829999999999998</v>
      </c>
      <c r="AZ14">
        <v>0.88759999999999994</v>
      </c>
      <c r="BA14">
        <v>0.88749999999999996</v>
      </c>
      <c r="BB14">
        <v>0.88690000000000002</v>
      </c>
      <c r="BC14">
        <v>0.88719999999999999</v>
      </c>
      <c r="BD14">
        <v>0.88690000000000002</v>
      </c>
      <c r="BE14">
        <v>0.88639999999999997</v>
      </c>
      <c r="BF14">
        <v>0.88629999999999998</v>
      </c>
      <c r="BG14">
        <v>0.88560000000000005</v>
      </c>
      <c r="BH14">
        <v>0.88580000000000003</v>
      </c>
      <c r="BI14">
        <v>0.88519999999999999</v>
      </c>
      <c r="BJ14">
        <v>0.88549999999999995</v>
      </c>
      <c r="BK14">
        <v>0.88480000000000003</v>
      </c>
      <c r="BL14">
        <v>0.88439999999999996</v>
      </c>
      <c r="BM14">
        <v>0.88490000000000002</v>
      </c>
      <c r="BN14">
        <v>0.88349999999999995</v>
      </c>
      <c r="BO14">
        <v>0.88339999999999996</v>
      </c>
      <c r="BP14">
        <v>0.88370000000000004</v>
      </c>
      <c r="BQ14">
        <v>0.8841</v>
      </c>
      <c r="BR14">
        <v>0.88360000000000005</v>
      </c>
      <c r="BS14">
        <v>0.88319999999999999</v>
      </c>
      <c r="BT14">
        <v>0.88290000000000002</v>
      </c>
      <c r="BU14">
        <v>0.88239999999999996</v>
      </c>
      <c r="BV14">
        <v>0.88329999999999997</v>
      </c>
      <c r="BW14">
        <v>0.88160000000000005</v>
      </c>
      <c r="BX14">
        <v>0.8821</v>
      </c>
      <c r="BY14">
        <v>0.88190000000000002</v>
      </c>
      <c r="BZ14">
        <v>0.88239999999999996</v>
      </c>
      <c r="CA14">
        <v>0.88160000000000005</v>
      </c>
      <c r="CB14">
        <v>0.87980000000000003</v>
      </c>
      <c r="CC14">
        <v>0.88039999999999996</v>
      </c>
      <c r="CD14">
        <v>0.87990000000000002</v>
      </c>
      <c r="CE14">
        <v>0.88009999999999999</v>
      </c>
      <c r="CF14">
        <v>0.87809999999999999</v>
      </c>
      <c r="CG14">
        <v>0.87909999999999999</v>
      </c>
      <c r="CH14">
        <v>0.87770000000000004</v>
      </c>
      <c r="CI14">
        <v>0.87719999999999998</v>
      </c>
      <c r="CJ14">
        <v>0.87829999999999997</v>
      </c>
      <c r="CK14">
        <v>0.87770000000000004</v>
      </c>
      <c r="CL14">
        <v>0.87619999999999998</v>
      </c>
      <c r="CM14">
        <v>0</v>
      </c>
      <c r="CN14">
        <v>0</v>
      </c>
      <c r="CO14" t="s">
        <v>217</v>
      </c>
      <c r="CP14">
        <v>0</v>
      </c>
      <c r="CQ14">
        <v>0</v>
      </c>
      <c r="CR14">
        <v>0</v>
      </c>
      <c r="CS14">
        <v>0</v>
      </c>
      <c r="CT14">
        <v>0</v>
      </c>
      <c r="CU14">
        <v>0</v>
      </c>
      <c r="CV14">
        <v>0</v>
      </c>
      <c r="CW14">
        <v>0</v>
      </c>
    </row>
    <row r="15" spans="1:101" x14ac:dyDescent="0.15">
      <c r="D15" s="26">
        <v>45301</v>
      </c>
      <c r="E15" s="27">
        <v>0.42413194444444446</v>
      </c>
      <c r="F15">
        <v>45</v>
      </c>
      <c r="G15">
        <v>65</v>
      </c>
      <c r="H15">
        <v>0</v>
      </c>
      <c r="I15">
        <v>0</v>
      </c>
      <c r="J15">
        <v>0.85450000000000004</v>
      </c>
      <c r="K15">
        <v>0.85450000000000004</v>
      </c>
      <c r="L15">
        <v>0.8548</v>
      </c>
      <c r="M15">
        <v>0.85709999999999997</v>
      </c>
      <c r="N15">
        <v>0.85980000000000001</v>
      </c>
      <c r="O15">
        <v>0.86070000000000002</v>
      </c>
      <c r="P15">
        <v>0.86240000000000006</v>
      </c>
      <c r="Q15">
        <v>0.8629</v>
      </c>
      <c r="R15">
        <v>0.86439999999999995</v>
      </c>
      <c r="S15">
        <v>0.86480000000000001</v>
      </c>
      <c r="T15">
        <v>0.86539999999999995</v>
      </c>
      <c r="U15">
        <v>0.86599999999999999</v>
      </c>
      <c r="V15">
        <v>0.86650000000000005</v>
      </c>
      <c r="W15">
        <v>0.86709999999999998</v>
      </c>
      <c r="X15">
        <v>0.86619999999999997</v>
      </c>
      <c r="Y15">
        <v>0.86619999999999997</v>
      </c>
      <c r="Z15">
        <v>0.86609999999999998</v>
      </c>
      <c r="AA15">
        <v>0.86709999999999998</v>
      </c>
      <c r="AB15">
        <v>0.86880000000000002</v>
      </c>
      <c r="AC15">
        <v>0.86939999999999995</v>
      </c>
      <c r="AD15">
        <v>0.86890000000000001</v>
      </c>
      <c r="AE15">
        <v>0.86919999999999997</v>
      </c>
      <c r="AF15">
        <v>0.86929999999999996</v>
      </c>
      <c r="AG15">
        <v>0.86950000000000005</v>
      </c>
      <c r="AH15">
        <v>0.86960000000000004</v>
      </c>
      <c r="AI15">
        <v>0.87009999999999998</v>
      </c>
      <c r="AJ15">
        <v>0.86880000000000002</v>
      </c>
      <c r="AK15">
        <v>0.86909999999999998</v>
      </c>
      <c r="AL15">
        <v>0.8669</v>
      </c>
      <c r="AM15">
        <v>0.86709999999999998</v>
      </c>
      <c r="AN15">
        <v>0.86719999999999997</v>
      </c>
      <c r="AO15">
        <v>0.86719999999999997</v>
      </c>
      <c r="AP15">
        <v>0.86699999999999999</v>
      </c>
      <c r="AQ15">
        <v>0.86619999999999997</v>
      </c>
      <c r="AR15">
        <v>0.86499999999999999</v>
      </c>
      <c r="AS15">
        <v>0.86470000000000002</v>
      </c>
      <c r="AT15">
        <v>0.86429999999999996</v>
      </c>
      <c r="AU15">
        <v>0.86419999999999997</v>
      </c>
      <c r="AV15">
        <v>0.86399999999999999</v>
      </c>
      <c r="AW15">
        <v>0.86460000000000004</v>
      </c>
      <c r="AX15">
        <v>0.86329999999999996</v>
      </c>
      <c r="AY15">
        <v>0.86380000000000001</v>
      </c>
      <c r="AZ15">
        <v>0.86309999999999998</v>
      </c>
      <c r="BA15">
        <v>0.86240000000000006</v>
      </c>
      <c r="BB15">
        <v>0.86180000000000001</v>
      </c>
      <c r="BC15">
        <v>0.86219999999999997</v>
      </c>
      <c r="BD15">
        <v>0.86270000000000002</v>
      </c>
      <c r="BE15">
        <v>0.8619</v>
      </c>
      <c r="BF15">
        <v>0.86129999999999995</v>
      </c>
      <c r="BG15">
        <v>0.86099999999999999</v>
      </c>
      <c r="BH15">
        <v>0.86080000000000001</v>
      </c>
      <c r="BI15">
        <v>0.86050000000000004</v>
      </c>
      <c r="BJ15">
        <v>0.86019999999999996</v>
      </c>
      <c r="BK15">
        <v>0.86029999999999995</v>
      </c>
      <c r="BL15">
        <v>0.8599</v>
      </c>
      <c r="BM15">
        <v>0.86080000000000001</v>
      </c>
      <c r="BN15">
        <v>0.85870000000000002</v>
      </c>
      <c r="BO15">
        <v>0.85799999999999998</v>
      </c>
      <c r="BP15">
        <v>0.85780000000000001</v>
      </c>
      <c r="BQ15">
        <v>0.85899999999999999</v>
      </c>
      <c r="BR15">
        <v>0.8589</v>
      </c>
      <c r="BS15">
        <v>0.85860000000000003</v>
      </c>
      <c r="BT15">
        <v>0.85829999999999995</v>
      </c>
      <c r="BU15">
        <v>0.85760000000000003</v>
      </c>
      <c r="BV15">
        <v>0.8589</v>
      </c>
      <c r="BW15">
        <v>0.85650000000000004</v>
      </c>
      <c r="BX15">
        <v>0.85629999999999995</v>
      </c>
      <c r="BY15">
        <v>0.85629999999999995</v>
      </c>
      <c r="BZ15">
        <v>0.8569</v>
      </c>
      <c r="CA15">
        <v>0.85719999999999996</v>
      </c>
      <c r="CB15">
        <v>0.85560000000000003</v>
      </c>
      <c r="CC15">
        <v>0.85470000000000002</v>
      </c>
      <c r="CD15">
        <v>0.85370000000000001</v>
      </c>
      <c r="CE15">
        <v>0.85399999999999998</v>
      </c>
      <c r="CF15">
        <v>0.85189999999999999</v>
      </c>
      <c r="CG15">
        <v>0.85299999999999998</v>
      </c>
      <c r="CH15">
        <v>0.85289999999999999</v>
      </c>
      <c r="CI15">
        <v>0.85189999999999999</v>
      </c>
      <c r="CJ15">
        <v>0.85440000000000005</v>
      </c>
      <c r="CK15">
        <v>0.85229999999999995</v>
      </c>
      <c r="CL15">
        <v>0.85070000000000001</v>
      </c>
      <c r="CM15">
        <v>0</v>
      </c>
      <c r="CN15">
        <v>0</v>
      </c>
      <c r="CO15" t="s">
        <v>217</v>
      </c>
      <c r="CP15">
        <v>0</v>
      </c>
      <c r="CQ15">
        <v>0</v>
      </c>
      <c r="CR15">
        <v>0</v>
      </c>
      <c r="CS15">
        <v>0</v>
      </c>
      <c r="CT15">
        <v>0</v>
      </c>
      <c r="CU15">
        <v>0</v>
      </c>
      <c r="CV15">
        <v>0</v>
      </c>
      <c r="CW15">
        <v>0</v>
      </c>
    </row>
    <row r="16" spans="1:101" x14ac:dyDescent="0.15">
      <c r="D16" s="26">
        <v>45301</v>
      </c>
      <c r="E16" s="27">
        <v>0.42417824074074079</v>
      </c>
      <c r="F16">
        <v>45</v>
      </c>
      <c r="G16">
        <v>70</v>
      </c>
      <c r="H16">
        <v>0</v>
      </c>
      <c r="I16">
        <v>0</v>
      </c>
      <c r="J16">
        <v>0.82210000000000005</v>
      </c>
      <c r="K16">
        <v>0.82340000000000002</v>
      </c>
      <c r="L16">
        <v>0.82240000000000002</v>
      </c>
      <c r="M16">
        <v>0.82509999999999994</v>
      </c>
      <c r="N16">
        <v>0.82789999999999997</v>
      </c>
      <c r="O16">
        <v>0.82820000000000005</v>
      </c>
      <c r="P16">
        <v>0.83</v>
      </c>
      <c r="Q16">
        <v>0.8306</v>
      </c>
      <c r="R16">
        <v>0.83199999999999996</v>
      </c>
      <c r="S16">
        <v>0.8327</v>
      </c>
      <c r="T16">
        <v>0.83360000000000001</v>
      </c>
      <c r="U16">
        <v>0.83360000000000001</v>
      </c>
      <c r="V16">
        <v>0.83420000000000005</v>
      </c>
      <c r="W16">
        <v>0.83450000000000002</v>
      </c>
      <c r="X16">
        <v>0.83450000000000002</v>
      </c>
      <c r="Y16">
        <v>0.83509999999999995</v>
      </c>
      <c r="Z16">
        <v>0.83489999999999998</v>
      </c>
      <c r="AA16">
        <v>0.83550000000000002</v>
      </c>
      <c r="AB16">
        <v>0.83699999999999997</v>
      </c>
      <c r="AC16">
        <v>0.83699999999999997</v>
      </c>
      <c r="AD16">
        <v>0.8377</v>
      </c>
      <c r="AE16">
        <v>0.83699999999999997</v>
      </c>
      <c r="AF16">
        <v>0.83779999999999999</v>
      </c>
      <c r="AG16">
        <v>0.83840000000000003</v>
      </c>
      <c r="AH16">
        <v>0.83830000000000005</v>
      </c>
      <c r="AI16">
        <v>0.83730000000000004</v>
      </c>
      <c r="AJ16">
        <v>0.8367</v>
      </c>
      <c r="AK16">
        <v>0.8367</v>
      </c>
      <c r="AL16">
        <v>0.83599999999999997</v>
      </c>
      <c r="AM16">
        <v>0.83630000000000004</v>
      </c>
      <c r="AN16">
        <v>0.83630000000000004</v>
      </c>
      <c r="AO16">
        <v>0.83520000000000005</v>
      </c>
      <c r="AP16">
        <v>0.83489999999999998</v>
      </c>
      <c r="AQ16">
        <v>0.8337</v>
      </c>
      <c r="AR16">
        <v>0.83340000000000003</v>
      </c>
      <c r="AS16">
        <v>0.83289999999999997</v>
      </c>
      <c r="AT16">
        <v>0.83289999999999997</v>
      </c>
      <c r="AU16">
        <v>0.83299999999999996</v>
      </c>
      <c r="AV16">
        <v>0.83260000000000001</v>
      </c>
      <c r="AW16">
        <v>0.83260000000000001</v>
      </c>
      <c r="AX16">
        <v>0.83169999999999999</v>
      </c>
      <c r="AY16">
        <v>0.83199999999999996</v>
      </c>
      <c r="AZ16">
        <v>0.83179999999999998</v>
      </c>
      <c r="BA16">
        <v>0.83169999999999999</v>
      </c>
      <c r="BB16">
        <v>0.8306</v>
      </c>
      <c r="BC16">
        <v>0.83020000000000005</v>
      </c>
      <c r="BD16">
        <v>0.8306</v>
      </c>
      <c r="BE16">
        <v>0.82989999999999997</v>
      </c>
      <c r="BF16">
        <v>0.83009999999999995</v>
      </c>
      <c r="BG16">
        <v>0.82920000000000005</v>
      </c>
      <c r="BH16">
        <v>0.82920000000000005</v>
      </c>
      <c r="BI16">
        <v>0.82899999999999996</v>
      </c>
      <c r="BJ16">
        <v>0.82909999999999995</v>
      </c>
      <c r="BK16">
        <v>0.82830000000000004</v>
      </c>
      <c r="BL16">
        <v>0.8276</v>
      </c>
      <c r="BM16">
        <v>0.82850000000000001</v>
      </c>
      <c r="BN16">
        <v>0.82769999999999999</v>
      </c>
      <c r="BO16">
        <v>0.8276</v>
      </c>
      <c r="BP16">
        <v>0.82709999999999995</v>
      </c>
      <c r="BQ16">
        <v>0.8266</v>
      </c>
      <c r="BR16">
        <v>0.82709999999999995</v>
      </c>
      <c r="BS16">
        <v>0.82609999999999995</v>
      </c>
      <c r="BT16">
        <v>0.82609999999999995</v>
      </c>
      <c r="BU16">
        <v>0.82520000000000004</v>
      </c>
      <c r="BV16">
        <v>0.8266</v>
      </c>
      <c r="BW16">
        <v>0.82599999999999996</v>
      </c>
      <c r="BX16">
        <v>0.82630000000000003</v>
      </c>
      <c r="BY16">
        <v>0.8256</v>
      </c>
      <c r="BZ16">
        <v>0.8246</v>
      </c>
      <c r="CA16">
        <v>0.82430000000000003</v>
      </c>
      <c r="CB16">
        <v>0.82279999999999998</v>
      </c>
      <c r="CC16">
        <v>0.82250000000000001</v>
      </c>
      <c r="CD16">
        <v>0.82169999999999999</v>
      </c>
      <c r="CE16">
        <v>0.82230000000000003</v>
      </c>
      <c r="CF16">
        <v>0.82169999999999999</v>
      </c>
      <c r="CG16">
        <v>0.82269999999999999</v>
      </c>
      <c r="CH16">
        <v>0.82040000000000002</v>
      </c>
      <c r="CI16">
        <v>0.81930000000000003</v>
      </c>
      <c r="CJ16">
        <v>0.82150000000000001</v>
      </c>
      <c r="CK16">
        <v>0.82099999999999995</v>
      </c>
      <c r="CL16">
        <v>0.82099999999999995</v>
      </c>
      <c r="CM16">
        <v>0</v>
      </c>
      <c r="CN16">
        <v>0</v>
      </c>
      <c r="CO16" t="s">
        <v>217</v>
      </c>
      <c r="CP16">
        <v>0</v>
      </c>
      <c r="CQ16">
        <v>0</v>
      </c>
      <c r="CR16">
        <v>0</v>
      </c>
      <c r="CS16">
        <v>0</v>
      </c>
      <c r="CT16">
        <v>0</v>
      </c>
      <c r="CU16">
        <v>0</v>
      </c>
      <c r="CV16">
        <v>0</v>
      </c>
      <c r="CW16">
        <v>0</v>
      </c>
    </row>
    <row r="17" spans="4:101" x14ac:dyDescent="0.15">
      <c r="D17" s="26">
        <v>45301</v>
      </c>
      <c r="E17" s="27">
        <v>0.42422453703703705</v>
      </c>
      <c r="F17">
        <v>45</v>
      </c>
      <c r="G17">
        <v>75</v>
      </c>
      <c r="H17">
        <v>0</v>
      </c>
      <c r="I17">
        <v>0</v>
      </c>
      <c r="J17">
        <v>0.77029999999999998</v>
      </c>
      <c r="K17">
        <v>0.77110000000000001</v>
      </c>
      <c r="L17">
        <v>0.77270000000000005</v>
      </c>
      <c r="M17">
        <v>0.77549999999999997</v>
      </c>
      <c r="N17">
        <v>0.77880000000000005</v>
      </c>
      <c r="O17">
        <v>0.77929999999999999</v>
      </c>
      <c r="P17">
        <v>0.78139999999999998</v>
      </c>
      <c r="Q17">
        <v>0.7823</v>
      </c>
      <c r="R17">
        <v>0.78439999999999999</v>
      </c>
      <c r="S17">
        <v>0.78549999999999998</v>
      </c>
      <c r="T17">
        <v>0.78680000000000005</v>
      </c>
      <c r="U17">
        <v>0.78700000000000003</v>
      </c>
      <c r="V17">
        <v>0.78759999999999997</v>
      </c>
      <c r="W17">
        <v>0.7883</v>
      </c>
      <c r="X17">
        <v>0.78849999999999998</v>
      </c>
      <c r="Y17">
        <v>0.78890000000000005</v>
      </c>
      <c r="Z17">
        <v>0.7893</v>
      </c>
      <c r="AA17">
        <v>0.79010000000000002</v>
      </c>
      <c r="AB17">
        <v>0.79169999999999996</v>
      </c>
      <c r="AC17">
        <v>0.79210000000000003</v>
      </c>
      <c r="AD17">
        <v>0.79190000000000005</v>
      </c>
      <c r="AE17">
        <v>0.79220000000000002</v>
      </c>
      <c r="AF17">
        <v>0.79300000000000004</v>
      </c>
      <c r="AG17">
        <v>0.79330000000000001</v>
      </c>
      <c r="AH17">
        <v>0.79339999999999999</v>
      </c>
      <c r="AI17">
        <v>0.79300000000000004</v>
      </c>
      <c r="AJ17">
        <v>0.79200000000000004</v>
      </c>
      <c r="AK17">
        <v>0.7923</v>
      </c>
      <c r="AL17">
        <v>0.79159999999999997</v>
      </c>
      <c r="AM17">
        <v>0.79169999999999996</v>
      </c>
      <c r="AN17">
        <v>0.79159999999999997</v>
      </c>
      <c r="AO17">
        <v>0.7913</v>
      </c>
      <c r="AP17">
        <v>0.79120000000000001</v>
      </c>
      <c r="AQ17">
        <v>0.79010000000000002</v>
      </c>
      <c r="AR17">
        <v>0.78939999999999999</v>
      </c>
      <c r="AS17">
        <v>0.78920000000000001</v>
      </c>
      <c r="AT17">
        <v>0.78920000000000001</v>
      </c>
      <c r="AU17">
        <v>0.78949999999999998</v>
      </c>
      <c r="AV17">
        <v>0.78900000000000003</v>
      </c>
      <c r="AW17">
        <v>0.78869999999999996</v>
      </c>
      <c r="AX17">
        <v>0.78810000000000002</v>
      </c>
      <c r="AY17">
        <v>0.78849999999999998</v>
      </c>
      <c r="AZ17">
        <v>0.78810000000000002</v>
      </c>
      <c r="BA17">
        <v>0.78759999999999997</v>
      </c>
      <c r="BB17">
        <v>0.78700000000000003</v>
      </c>
      <c r="BC17">
        <v>0.78700000000000003</v>
      </c>
      <c r="BD17">
        <v>0.78720000000000001</v>
      </c>
      <c r="BE17">
        <v>0.78620000000000001</v>
      </c>
      <c r="BF17">
        <v>0.78620000000000001</v>
      </c>
      <c r="BG17">
        <v>0.78580000000000005</v>
      </c>
      <c r="BH17">
        <v>0.78620000000000001</v>
      </c>
      <c r="BI17">
        <v>0.78590000000000004</v>
      </c>
      <c r="BJ17">
        <v>0.78549999999999998</v>
      </c>
      <c r="BK17">
        <v>0.78480000000000005</v>
      </c>
      <c r="BL17">
        <v>0.78449999999999998</v>
      </c>
      <c r="BM17">
        <v>0.78490000000000004</v>
      </c>
      <c r="BN17">
        <v>0.78400000000000003</v>
      </c>
      <c r="BO17">
        <v>0.78359999999999996</v>
      </c>
      <c r="BP17">
        <v>0.78400000000000003</v>
      </c>
      <c r="BQ17">
        <v>0.78359999999999996</v>
      </c>
      <c r="BR17">
        <v>0.78390000000000004</v>
      </c>
      <c r="BS17">
        <v>0.78280000000000005</v>
      </c>
      <c r="BT17">
        <v>0.78249999999999997</v>
      </c>
      <c r="BU17">
        <v>0.78159999999999996</v>
      </c>
      <c r="BV17">
        <v>0.7833</v>
      </c>
      <c r="BW17">
        <v>0.78210000000000002</v>
      </c>
      <c r="BX17">
        <v>0.78200000000000003</v>
      </c>
      <c r="BY17">
        <v>0.78200000000000003</v>
      </c>
      <c r="BZ17">
        <v>0.78180000000000005</v>
      </c>
      <c r="CA17">
        <v>0.78159999999999996</v>
      </c>
      <c r="CB17">
        <v>0.77980000000000005</v>
      </c>
      <c r="CC17">
        <v>0.77949999999999997</v>
      </c>
      <c r="CD17">
        <v>0.77959999999999996</v>
      </c>
      <c r="CE17">
        <v>0.77959999999999996</v>
      </c>
      <c r="CF17">
        <v>0.77910000000000001</v>
      </c>
      <c r="CG17">
        <v>0.78029999999999999</v>
      </c>
      <c r="CH17">
        <v>0.77800000000000002</v>
      </c>
      <c r="CI17">
        <v>0.77739999999999998</v>
      </c>
      <c r="CJ17">
        <v>0.7792</v>
      </c>
      <c r="CK17">
        <v>0.77739999999999998</v>
      </c>
      <c r="CL17">
        <v>0.77529999999999999</v>
      </c>
      <c r="CM17">
        <v>0</v>
      </c>
      <c r="CN17">
        <v>0</v>
      </c>
      <c r="CO17" t="s">
        <v>217</v>
      </c>
      <c r="CP17">
        <v>0</v>
      </c>
      <c r="CQ17">
        <v>0</v>
      </c>
      <c r="CR17">
        <v>0</v>
      </c>
      <c r="CS17">
        <v>0</v>
      </c>
      <c r="CT17">
        <v>0</v>
      </c>
      <c r="CU17">
        <v>0</v>
      </c>
      <c r="CV17">
        <v>0</v>
      </c>
      <c r="CW17">
        <v>0</v>
      </c>
    </row>
    <row r="18" spans="4:101" x14ac:dyDescent="0.15">
      <c r="D18" s="26">
        <v>45301</v>
      </c>
      <c r="E18" s="27">
        <v>0.42428240740740741</v>
      </c>
      <c r="F18">
        <v>45</v>
      </c>
      <c r="G18">
        <v>0</v>
      </c>
      <c r="H18">
        <v>0</v>
      </c>
      <c r="I18">
        <v>45</v>
      </c>
      <c r="J18">
        <v>0.95130000000000003</v>
      </c>
      <c r="K18">
        <v>0.9526</v>
      </c>
      <c r="L18">
        <v>0.95409999999999995</v>
      </c>
      <c r="M18">
        <v>0.95579999999999998</v>
      </c>
      <c r="N18">
        <v>0.95930000000000004</v>
      </c>
      <c r="O18">
        <v>0.95920000000000005</v>
      </c>
      <c r="P18">
        <v>0.9617</v>
      </c>
      <c r="Q18">
        <v>0.96260000000000001</v>
      </c>
      <c r="R18">
        <v>0.96389999999999998</v>
      </c>
      <c r="S18">
        <v>0.96460000000000001</v>
      </c>
      <c r="T18">
        <v>0.96540000000000004</v>
      </c>
      <c r="U18">
        <v>0.96650000000000003</v>
      </c>
      <c r="V18">
        <v>0.96640000000000004</v>
      </c>
      <c r="W18">
        <v>0.96660000000000001</v>
      </c>
      <c r="X18">
        <v>0.96599999999999997</v>
      </c>
      <c r="Y18">
        <v>0.96609999999999996</v>
      </c>
      <c r="Z18">
        <v>0.96719999999999995</v>
      </c>
      <c r="AA18">
        <v>0.96789999999999998</v>
      </c>
      <c r="AB18">
        <v>0.97019999999999995</v>
      </c>
      <c r="AC18">
        <v>0.96989999999999998</v>
      </c>
      <c r="AD18">
        <v>0.9708</v>
      </c>
      <c r="AE18">
        <v>0.97170000000000001</v>
      </c>
      <c r="AF18">
        <v>0.97199999999999998</v>
      </c>
      <c r="AG18">
        <v>0.97240000000000004</v>
      </c>
      <c r="AH18">
        <v>0.97189999999999999</v>
      </c>
      <c r="AI18">
        <v>0.97319999999999995</v>
      </c>
      <c r="AJ18">
        <v>0.97170000000000001</v>
      </c>
      <c r="AK18">
        <v>0.97140000000000004</v>
      </c>
      <c r="AL18">
        <v>0.96989999999999998</v>
      </c>
      <c r="AM18">
        <v>0.96970000000000001</v>
      </c>
      <c r="AN18">
        <v>0.97089999999999999</v>
      </c>
      <c r="AO18">
        <v>0.97030000000000005</v>
      </c>
      <c r="AP18">
        <v>0.97030000000000005</v>
      </c>
      <c r="AQ18">
        <v>0.96909999999999996</v>
      </c>
      <c r="AR18">
        <v>0.96819999999999995</v>
      </c>
      <c r="AS18">
        <v>0.96840000000000004</v>
      </c>
      <c r="AT18">
        <v>0.96779999999999999</v>
      </c>
      <c r="AU18">
        <v>0.96809999999999996</v>
      </c>
      <c r="AV18">
        <v>0.96750000000000003</v>
      </c>
      <c r="AW18">
        <v>0.96840000000000004</v>
      </c>
      <c r="AX18">
        <v>0.96699999999999997</v>
      </c>
      <c r="AY18">
        <v>0.96760000000000002</v>
      </c>
      <c r="AZ18">
        <v>0.96719999999999995</v>
      </c>
      <c r="BA18">
        <v>0.96660000000000001</v>
      </c>
      <c r="BB18">
        <v>0.96699999999999997</v>
      </c>
      <c r="BC18">
        <v>0.96660000000000001</v>
      </c>
      <c r="BD18">
        <v>0.96660000000000001</v>
      </c>
      <c r="BE18">
        <v>0.96579999999999999</v>
      </c>
      <c r="BF18">
        <v>0.96599999999999997</v>
      </c>
      <c r="BG18">
        <v>0.96609999999999996</v>
      </c>
      <c r="BH18">
        <v>0.96589999999999998</v>
      </c>
      <c r="BI18">
        <v>0.96589999999999998</v>
      </c>
      <c r="BJ18">
        <v>0.96509999999999996</v>
      </c>
      <c r="BK18">
        <v>0.96630000000000005</v>
      </c>
      <c r="BL18">
        <v>0.96509999999999996</v>
      </c>
      <c r="BM18">
        <v>0.96519999999999995</v>
      </c>
      <c r="BN18">
        <v>0.96350000000000002</v>
      </c>
      <c r="BO18">
        <v>0.96330000000000005</v>
      </c>
      <c r="BP18">
        <v>0.96489999999999998</v>
      </c>
      <c r="BQ18">
        <v>0.96450000000000002</v>
      </c>
      <c r="BR18">
        <v>0.96499999999999997</v>
      </c>
      <c r="BS18">
        <v>0.96340000000000003</v>
      </c>
      <c r="BT18">
        <v>0.96440000000000003</v>
      </c>
      <c r="BU18">
        <v>0.96309999999999996</v>
      </c>
      <c r="BV18">
        <v>0.96430000000000005</v>
      </c>
      <c r="BW18">
        <v>0.96340000000000003</v>
      </c>
      <c r="BX18">
        <v>0.96289999999999998</v>
      </c>
      <c r="BY18">
        <v>0.96419999999999995</v>
      </c>
      <c r="BZ18">
        <v>0.96289999999999998</v>
      </c>
      <c r="CA18">
        <v>0.96330000000000005</v>
      </c>
      <c r="CB18">
        <v>0.96099999999999997</v>
      </c>
      <c r="CC18">
        <v>0.96040000000000003</v>
      </c>
      <c r="CD18">
        <v>0.96179999999999999</v>
      </c>
      <c r="CE18">
        <v>0.96150000000000002</v>
      </c>
      <c r="CF18">
        <v>0.96030000000000004</v>
      </c>
      <c r="CG18">
        <v>0.96040000000000003</v>
      </c>
      <c r="CH18">
        <v>0.9607</v>
      </c>
      <c r="CI18">
        <v>0.95960000000000001</v>
      </c>
      <c r="CJ18">
        <v>0.96150000000000002</v>
      </c>
      <c r="CK18">
        <v>0.95930000000000004</v>
      </c>
      <c r="CL18">
        <v>0.95730000000000004</v>
      </c>
      <c r="CM18">
        <v>0</v>
      </c>
      <c r="CN18">
        <v>0</v>
      </c>
      <c r="CO18" t="s">
        <v>217</v>
      </c>
      <c r="CP18">
        <v>0</v>
      </c>
      <c r="CQ18">
        <v>0</v>
      </c>
      <c r="CR18">
        <v>0</v>
      </c>
      <c r="CS18">
        <v>0</v>
      </c>
      <c r="CT18">
        <v>0</v>
      </c>
      <c r="CU18">
        <v>0</v>
      </c>
      <c r="CV18">
        <v>0</v>
      </c>
      <c r="CW18">
        <v>0</v>
      </c>
    </row>
    <row r="19" spans="4:101" x14ac:dyDescent="0.15">
      <c r="D19" s="26">
        <v>45301</v>
      </c>
      <c r="E19" s="27">
        <v>0.42432870370370374</v>
      </c>
      <c r="F19">
        <v>45</v>
      </c>
      <c r="G19">
        <v>5</v>
      </c>
      <c r="H19">
        <v>0</v>
      </c>
      <c r="I19">
        <v>45</v>
      </c>
      <c r="J19">
        <v>0.95089999999999997</v>
      </c>
      <c r="K19">
        <v>0.95450000000000002</v>
      </c>
      <c r="L19">
        <v>0.95130000000000003</v>
      </c>
      <c r="M19">
        <v>0.9546</v>
      </c>
      <c r="N19">
        <v>0.95689999999999997</v>
      </c>
      <c r="O19">
        <v>0.95799999999999996</v>
      </c>
      <c r="P19">
        <v>0.96030000000000004</v>
      </c>
      <c r="Q19">
        <v>0.96079999999999999</v>
      </c>
      <c r="R19">
        <v>0.96289999999999998</v>
      </c>
      <c r="S19">
        <v>0.96289999999999998</v>
      </c>
      <c r="T19">
        <v>0.96409999999999996</v>
      </c>
      <c r="U19">
        <v>0.96419999999999995</v>
      </c>
      <c r="V19">
        <v>0.96479999999999999</v>
      </c>
      <c r="W19">
        <v>0.96509999999999996</v>
      </c>
      <c r="X19">
        <v>0.96460000000000001</v>
      </c>
      <c r="Y19">
        <v>0.96530000000000005</v>
      </c>
      <c r="Z19">
        <v>0.96479999999999999</v>
      </c>
      <c r="AA19">
        <v>0.96650000000000003</v>
      </c>
      <c r="AB19">
        <v>0.9677</v>
      </c>
      <c r="AC19">
        <v>0.96840000000000004</v>
      </c>
      <c r="AD19">
        <v>0.96970000000000001</v>
      </c>
      <c r="AE19">
        <v>0.96940000000000004</v>
      </c>
      <c r="AF19">
        <v>0.97089999999999999</v>
      </c>
      <c r="AG19">
        <v>0.97</v>
      </c>
      <c r="AH19">
        <v>0.97109999999999996</v>
      </c>
      <c r="AI19">
        <v>0.97109999999999996</v>
      </c>
      <c r="AJ19">
        <v>0.97019999999999995</v>
      </c>
      <c r="AK19">
        <v>0.97019999999999995</v>
      </c>
      <c r="AL19">
        <v>0.96830000000000005</v>
      </c>
      <c r="AM19">
        <v>0.96919999999999995</v>
      </c>
      <c r="AN19">
        <v>0.96830000000000005</v>
      </c>
      <c r="AO19">
        <v>0.96870000000000001</v>
      </c>
      <c r="AP19">
        <v>0.96779999999999999</v>
      </c>
      <c r="AQ19">
        <v>0.96709999999999996</v>
      </c>
      <c r="AR19">
        <v>0.96699999999999997</v>
      </c>
      <c r="AS19">
        <v>0.96630000000000005</v>
      </c>
      <c r="AT19">
        <v>0.96650000000000003</v>
      </c>
      <c r="AU19">
        <v>0.96579999999999999</v>
      </c>
      <c r="AV19">
        <v>0.96619999999999995</v>
      </c>
      <c r="AW19">
        <v>0.96630000000000005</v>
      </c>
      <c r="AX19">
        <v>0.96579999999999999</v>
      </c>
      <c r="AY19">
        <v>0.96619999999999995</v>
      </c>
      <c r="AZ19">
        <v>0.96530000000000005</v>
      </c>
      <c r="BA19">
        <v>0.96579999999999999</v>
      </c>
      <c r="BB19">
        <v>0.96450000000000002</v>
      </c>
      <c r="BC19">
        <v>0.96499999999999997</v>
      </c>
      <c r="BD19">
        <v>0.9647</v>
      </c>
      <c r="BE19">
        <v>0.96430000000000005</v>
      </c>
      <c r="BF19">
        <v>0.96509999999999996</v>
      </c>
      <c r="BG19">
        <v>0.96399999999999997</v>
      </c>
      <c r="BH19">
        <v>0.96509999999999996</v>
      </c>
      <c r="BI19">
        <v>0.96340000000000003</v>
      </c>
      <c r="BJ19">
        <v>0.9637</v>
      </c>
      <c r="BK19">
        <v>0.96360000000000001</v>
      </c>
      <c r="BL19">
        <v>0.96330000000000005</v>
      </c>
      <c r="BM19">
        <v>0.96399999999999997</v>
      </c>
      <c r="BN19">
        <v>0.96220000000000006</v>
      </c>
      <c r="BO19">
        <v>0.96299999999999997</v>
      </c>
      <c r="BP19">
        <v>0.96250000000000002</v>
      </c>
      <c r="BQ19">
        <v>0.96309999999999996</v>
      </c>
      <c r="BR19">
        <v>0.96250000000000002</v>
      </c>
      <c r="BS19">
        <v>0.96209999999999996</v>
      </c>
      <c r="BT19">
        <v>0.96250000000000002</v>
      </c>
      <c r="BU19">
        <v>0.96150000000000002</v>
      </c>
      <c r="BV19">
        <v>0.96350000000000002</v>
      </c>
      <c r="BW19">
        <v>0.96120000000000005</v>
      </c>
      <c r="BX19">
        <v>0.96260000000000001</v>
      </c>
      <c r="BY19">
        <v>0.96130000000000004</v>
      </c>
      <c r="BZ19">
        <v>0.96160000000000001</v>
      </c>
      <c r="CA19">
        <v>0.96060000000000001</v>
      </c>
      <c r="CB19">
        <v>0.95889999999999997</v>
      </c>
      <c r="CC19">
        <v>0.95979999999999999</v>
      </c>
      <c r="CD19">
        <v>0.9587</v>
      </c>
      <c r="CE19">
        <v>0.96030000000000004</v>
      </c>
      <c r="CF19">
        <v>0.95689999999999997</v>
      </c>
      <c r="CG19">
        <v>0.95989999999999998</v>
      </c>
      <c r="CH19">
        <v>0.95779999999999998</v>
      </c>
      <c r="CI19">
        <v>0.9577</v>
      </c>
      <c r="CJ19">
        <v>0.95809999999999995</v>
      </c>
      <c r="CK19">
        <v>0.95630000000000004</v>
      </c>
      <c r="CL19">
        <v>0.95830000000000004</v>
      </c>
      <c r="CM19">
        <v>0</v>
      </c>
      <c r="CN19">
        <v>0</v>
      </c>
      <c r="CO19" t="s">
        <v>217</v>
      </c>
      <c r="CP19">
        <v>0</v>
      </c>
      <c r="CQ19">
        <v>0</v>
      </c>
      <c r="CR19">
        <v>0</v>
      </c>
      <c r="CS19">
        <v>0</v>
      </c>
      <c r="CT19">
        <v>0</v>
      </c>
      <c r="CU19">
        <v>0</v>
      </c>
      <c r="CV19">
        <v>0</v>
      </c>
      <c r="CW19">
        <v>0</v>
      </c>
    </row>
    <row r="20" spans="4:101" x14ac:dyDescent="0.15">
      <c r="D20" s="26">
        <v>45301</v>
      </c>
      <c r="E20" s="27">
        <v>0.424375</v>
      </c>
      <c r="F20">
        <v>45</v>
      </c>
      <c r="G20">
        <v>10</v>
      </c>
      <c r="H20">
        <v>0</v>
      </c>
      <c r="I20">
        <v>45</v>
      </c>
      <c r="J20">
        <v>0.94840000000000002</v>
      </c>
      <c r="K20">
        <v>0.95250000000000001</v>
      </c>
      <c r="L20">
        <v>0.95050000000000001</v>
      </c>
      <c r="M20">
        <v>0.95350000000000001</v>
      </c>
      <c r="N20">
        <v>0.95479999999999998</v>
      </c>
      <c r="O20">
        <v>0.95650000000000002</v>
      </c>
      <c r="P20">
        <v>0.95850000000000002</v>
      </c>
      <c r="Q20">
        <v>0.95920000000000005</v>
      </c>
      <c r="R20">
        <v>0.9607</v>
      </c>
      <c r="S20">
        <v>0.96089999999999998</v>
      </c>
      <c r="T20">
        <v>0.96220000000000006</v>
      </c>
      <c r="U20">
        <v>0.96220000000000006</v>
      </c>
      <c r="V20">
        <v>0.96309999999999996</v>
      </c>
      <c r="W20">
        <v>0.96279999999999999</v>
      </c>
      <c r="X20">
        <v>0.96260000000000001</v>
      </c>
      <c r="Y20">
        <v>0.9637</v>
      </c>
      <c r="Z20">
        <v>0.96319999999999995</v>
      </c>
      <c r="AA20">
        <v>0.96479999999999999</v>
      </c>
      <c r="AB20">
        <v>0.96550000000000002</v>
      </c>
      <c r="AC20">
        <v>0.96689999999999998</v>
      </c>
      <c r="AD20">
        <v>0.96750000000000003</v>
      </c>
      <c r="AE20">
        <v>0.96750000000000003</v>
      </c>
      <c r="AF20">
        <v>0.96889999999999998</v>
      </c>
      <c r="AG20">
        <v>0.96760000000000002</v>
      </c>
      <c r="AH20">
        <v>0.96889999999999998</v>
      </c>
      <c r="AI20">
        <v>0.96830000000000005</v>
      </c>
      <c r="AJ20">
        <v>0.96840000000000004</v>
      </c>
      <c r="AK20">
        <v>0.96750000000000003</v>
      </c>
      <c r="AL20">
        <v>0.96630000000000005</v>
      </c>
      <c r="AM20">
        <v>0.96740000000000004</v>
      </c>
      <c r="AN20">
        <v>0.96650000000000003</v>
      </c>
      <c r="AO20">
        <v>0.96699999999999997</v>
      </c>
      <c r="AP20">
        <v>0.96540000000000004</v>
      </c>
      <c r="AQ20">
        <v>0.96560000000000001</v>
      </c>
      <c r="AR20">
        <v>0.96509999999999996</v>
      </c>
      <c r="AS20">
        <v>0.96419999999999995</v>
      </c>
      <c r="AT20">
        <v>0.96440000000000003</v>
      </c>
      <c r="AU20">
        <v>0.96330000000000005</v>
      </c>
      <c r="AV20">
        <v>0.96409999999999996</v>
      </c>
      <c r="AW20">
        <v>0.96379999999999999</v>
      </c>
      <c r="AX20">
        <v>0.96389999999999998</v>
      </c>
      <c r="AY20">
        <v>0.96379999999999999</v>
      </c>
      <c r="AZ20">
        <v>0.96309999999999996</v>
      </c>
      <c r="BA20">
        <v>0.96360000000000001</v>
      </c>
      <c r="BB20">
        <v>0.96230000000000004</v>
      </c>
      <c r="BC20">
        <v>0.96330000000000005</v>
      </c>
      <c r="BD20">
        <v>0.96230000000000004</v>
      </c>
      <c r="BE20">
        <v>0.96240000000000003</v>
      </c>
      <c r="BF20">
        <v>0.96289999999999998</v>
      </c>
      <c r="BG20">
        <v>0.96220000000000006</v>
      </c>
      <c r="BH20">
        <v>0.9627</v>
      </c>
      <c r="BI20">
        <v>0.96120000000000005</v>
      </c>
      <c r="BJ20">
        <v>0.96220000000000006</v>
      </c>
      <c r="BK20">
        <v>0.96140000000000003</v>
      </c>
      <c r="BL20">
        <v>0.96189999999999998</v>
      </c>
      <c r="BM20">
        <v>0.96130000000000004</v>
      </c>
      <c r="BN20">
        <v>0.96040000000000003</v>
      </c>
      <c r="BO20">
        <v>0.96140000000000003</v>
      </c>
      <c r="BP20">
        <v>0.96050000000000002</v>
      </c>
      <c r="BQ20">
        <v>0.96130000000000004</v>
      </c>
      <c r="BR20">
        <v>0.95930000000000004</v>
      </c>
      <c r="BS20">
        <v>0.96</v>
      </c>
      <c r="BT20">
        <v>0.96020000000000005</v>
      </c>
      <c r="BU20">
        <v>0.95979999999999999</v>
      </c>
      <c r="BV20">
        <v>0.96079999999999999</v>
      </c>
      <c r="BW20">
        <v>0.9587</v>
      </c>
      <c r="BX20">
        <v>0.9607</v>
      </c>
      <c r="BY20">
        <v>0.95930000000000004</v>
      </c>
      <c r="BZ20">
        <v>0.96050000000000002</v>
      </c>
      <c r="CA20">
        <v>0.95750000000000002</v>
      </c>
      <c r="CB20">
        <v>0.95740000000000003</v>
      </c>
      <c r="CC20">
        <v>0.95830000000000004</v>
      </c>
      <c r="CD20">
        <v>0.95740000000000003</v>
      </c>
      <c r="CE20">
        <v>0.95779999999999998</v>
      </c>
      <c r="CF20">
        <v>0.9546</v>
      </c>
      <c r="CG20">
        <v>0.95809999999999995</v>
      </c>
      <c r="CH20">
        <v>0.95489999999999997</v>
      </c>
      <c r="CI20">
        <v>0.95609999999999995</v>
      </c>
      <c r="CJ20">
        <v>0.95450000000000002</v>
      </c>
      <c r="CK20">
        <v>0.95540000000000003</v>
      </c>
      <c r="CL20">
        <v>0.95589999999999997</v>
      </c>
      <c r="CM20">
        <v>0</v>
      </c>
      <c r="CN20">
        <v>0</v>
      </c>
      <c r="CO20" t="s">
        <v>217</v>
      </c>
      <c r="CP20">
        <v>0</v>
      </c>
      <c r="CQ20">
        <v>0</v>
      </c>
      <c r="CR20">
        <v>0</v>
      </c>
      <c r="CS20">
        <v>0</v>
      </c>
      <c r="CT20">
        <v>0</v>
      </c>
      <c r="CU20">
        <v>0</v>
      </c>
      <c r="CV20">
        <v>0</v>
      </c>
      <c r="CW20">
        <v>0</v>
      </c>
    </row>
    <row r="21" spans="4:101" x14ac:dyDescent="0.15">
      <c r="D21" s="26" t="s">
        <v>276</v>
      </c>
      <c r="E21" s="27" t="s">
        <v>276</v>
      </c>
      <c r="F21">
        <v>45</v>
      </c>
      <c r="G21">
        <v>15</v>
      </c>
      <c r="H21">
        <v>0</v>
      </c>
      <c r="I21">
        <v>45</v>
      </c>
      <c r="J21" t="s">
        <v>276</v>
      </c>
      <c r="K21" t="s">
        <v>276</v>
      </c>
      <c r="L21" t="s">
        <v>276</v>
      </c>
      <c r="M21" t="s">
        <v>276</v>
      </c>
      <c r="N21" t="s">
        <v>276</v>
      </c>
      <c r="O21" t="s">
        <v>276</v>
      </c>
      <c r="P21" t="s">
        <v>276</v>
      </c>
      <c r="Q21" t="s">
        <v>276</v>
      </c>
      <c r="R21" t="s">
        <v>276</v>
      </c>
      <c r="S21" t="s">
        <v>276</v>
      </c>
      <c r="T21" t="s">
        <v>276</v>
      </c>
      <c r="U21" t="s">
        <v>276</v>
      </c>
      <c r="V21" t="s">
        <v>276</v>
      </c>
      <c r="W21" t="s">
        <v>276</v>
      </c>
      <c r="X21" t="s">
        <v>276</v>
      </c>
      <c r="Y21" t="s">
        <v>276</v>
      </c>
      <c r="Z21" t="s">
        <v>276</v>
      </c>
      <c r="AA21" t="s">
        <v>276</v>
      </c>
      <c r="AB21" t="s">
        <v>276</v>
      </c>
      <c r="AC21" t="s">
        <v>276</v>
      </c>
      <c r="AD21" t="s">
        <v>276</v>
      </c>
      <c r="AE21" t="s">
        <v>276</v>
      </c>
      <c r="AF21" t="s">
        <v>276</v>
      </c>
      <c r="AG21" t="s">
        <v>276</v>
      </c>
      <c r="AH21" t="s">
        <v>276</v>
      </c>
      <c r="AI21" t="s">
        <v>276</v>
      </c>
      <c r="AJ21" t="s">
        <v>276</v>
      </c>
      <c r="AK21" t="s">
        <v>276</v>
      </c>
      <c r="AL21" t="s">
        <v>276</v>
      </c>
      <c r="AM21" t="s">
        <v>276</v>
      </c>
      <c r="AN21" t="s">
        <v>276</v>
      </c>
      <c r="AO21" t="s">
        <v>276</v>
      </c>
      <c r="AP21" t="s">
        <v>276</v>
      </c>
      <c r="AQ21" t="s">
        <v>276</v>
      </c>
      <c r="AR21" t="s">
        <v>276</v>
      </c>
      <c r="AS21" t="s">
        <v>276</v>
      </c>
      <c r="AT21" t="s">
        <v>276</v>
      </c>
      <c r="AU21" t="s">
        <v>276</v>
      </c>
      <c r="AV21" t="s">
        <v>276</v>
      </c>
      <c r="AW21" t="s">
        <v>276</v>
      </c>
      <c r="AX21" t="s">
        <v>276</v>
      </c>
      <c r="AY21" t="s">
        <v>276</v>
      </c>
      <c r="AZ21" t="s">
        <v>276</v>
      </c>
      <c r="BA21" t="s">
        <v>276</v>
      </c>
      <c r="BB21" t="s">
        <v>276</v>
      </c>
      <c r="BC21" t="s">
        <v>276</v>
      </c>
      <c r="BD21" t="s">
        <v>276</v>
      </c>
      <c r="BE21" t="s">
        <v>276</v>
      </c>
      <c r="BF21" t="s">
        <v>276</v>
      </c>
      <c r="BG21" t="s">
        <v>276</v>
      </c>
      <c r="BH21" t="s">
        <v>276</v>
      </c>
      <c r="BI21" t="s">
        <v>276</v>
      </c>
      <c r="BJ21" t="s">
        <v>276</v>
      </c>
      <c r="BK21" t="s">
        <v>276</v>
      </c>
      <c r="BL21" t="s">
        <v>276</v>
      </c>
      <c r="BM21" t="s">
        <v>276</v>
      </c>
      <c r="BN21" t="s">
        <v>276</v>
      </c>
      <c r="BO21" t="s">
        <v>276</v>
      </c>
      <c r="BP21" t="s">
        <v>276</v>
      </c>
      <c r="BQ21" t="s">
        <v>276</v>
      </c>
      <c r="BR21" t="s">
        <v>276</v>
      </c>
      <c r="BS21" t="s">
        <v>276</v>
      </c>
      <c r="BT21" t="s">
        <v>276</v>
      </c>
      <c r="BU21" t="s">
        <v>276</v>
      </c>
      <c r="BV21" t="s">
        <v>276</v>
      </c>
      <c r="BW21" t="s">
        <v>276</v>
      </c>
      <c r="BX21" t="s">
        <v>276</v>
      </c>
      <c r="BY21" t="s">
        <v>276</v>
      </c>
      <c r="BZ21" t="s">
        <v>276</v>
      </c>
      <c r="CA21" t="s">
        <v>276</v>
      </c>
      <c r="CB21" t="s">
        <v>276</v>
      </c>
      <c r="CC21" t="s">
        <v>276</v>
      </c>
      <c r="CD21" t="s">
        <v>276</v>
      </c>
      <c r="CE21" t="s">
        <v>276</v>
      </c>
      <c r="CF21" t="s">
        <v>276</v>
      </c>
      <c r="CG21" t="s">
        <v>276</v>
      </c>
      <c r="CH21" t="s">
        <v>276</v>
      </c>
      <c r="CI21" t="s">
        <v>276</v>
      </c>
      <c r="CJ21" t="s">
        <v>276</v>
      </c>
      <c r="CK21" t="s">
        <v>276</v>
      </c>
      <c r="CL21" t="s">
        <v>276</v>
      </c>
      <c r="CM21" t="s">
        <v>276</v>
      </c>
      <c r="CN21" t="s">
        <v>276</v>
      </c>
      <c r="CO21" t="s">
        <v>276</v>
      </c>
      <c r="CP21" t="s">
        <v>276</v>
      </c>
      <c r="CQ21" t="s">
        <v>276</v>
      </c>
      <c r="CR21" t="s">
        <v>276</v>
      </c>
      <c r="CS21" t="s">
        <v>276</v>
      </c>
      <c r="CT21" t="s">
        <v>276</v>
      </c>
      <c r="CU21" t="s">
        <v>276</v>
      </c>
      <c r="CV21" t="s">
        <v>276</v>
      </c>
      <c r="CW21" t="s">
        <v>276</v>
      </c>
    </row>
    <row r="22" spans="4:101" x14ac:dyDescent="0.15">
      <c r="D22" s="26" t="s">
        <v>276</v>
      </c>
      <c r="E22" s="27" t="s">
        <v>276</v>
      </c>
      <c r="F22">
        <v>45</v>
      </c>
      <c r="G22">
        <v>20</v>
      </c>
      <c r="H22">
        <v>0</v>
      </c>
      <c r="I22">
        <v>45</v>
      </c>
      <c r="J22" t="s">
        <v>276</v>
      </c>
      <c r="K22" t="s">
        <v>276</v>
      </c>
      <c r="L22" t="s">
        <v>276</v>
      </c>
      <c r="M22" t="s">
        <v>276</v>
      </c>
      <c r="N22" t="s">
        <v>276</v>
      </c>
      <c r="O22" t="s">
        <v>276</v>
      </c>
      <c r="P22" t="s">
        <v>276</v>
      </c>
      <c r="Q22" t="s">
        <v>276</v>
      </c>
      <c r="R22" t="s">
        <v>276</v>
      </c>
      <c r="S22" t="s">
        <v>276</v>
      </c>
      <c r="T22" t="s">
        <v>276</v>
      </c>
      <c r="U22" t="s">
        <v>276</v>
      </c>
      <c r="V22" t="s">
        <v>276</v>
      </c>
      <c r="W22" t="s">
        <v>276</v>
      </c>
      <c r="X22" t="s">
        <v>276</v>
      </c>
      <c r="Y22" t="s">
        <v>276</v>
      </c>
      <c r="Z22" t="s">
        <v>276</v>
      </c>
      <c r="AA22" t="s">
        <v>276</v>
      </c>
      <c r="AB22" t="s">
        <v>276</v>
      </c>
      <c r="AC22" t="s">
        <v>276</v>
      </c>
      <c r="AD22" t="s">
        <v>276</v>
      </c>
      <c r="AE22" t="s">
        <v>276</v>
      </c>
      <c r="AF22" t="s">
        <v>276</v>
      </c>
      <c r="AG22" t="s">
        <v>276</v>
      </c>
      <c r="AH22" t="s">
        <v>276</v>
      </c>
      <c r="AI22" t="s">
        <v>276</v>
      </c>
      <c r="AJ22" t="s">
        <v>276</v>
      </c>
      <c r="AK22" t="s">
        <v>276</v>
      </c>
      <c r="AL22" t="s">
        <v>276</v>
      </c>
      <c r="AM22" t="s">
        <v>276</v>
      </c>
      <c r="AN22" t="s">
        <v>276</v>
      </c>
      <c r="AO22" t="s">
        <v>276</v>
      </c>
      <c r="AP22" t="s">
        <v>276</v>
      </c>
      <c r="AQ22" t="s">
        <v>276</v>
      </c>
      <c r="AR22" t="s">
        <v>276</v>
      </c>
      <c r="AS22" t="s">
        <v>276</v>
      </c>
      <c r="AT22" t="s">
        <v>276</v>
      </c>
      <c r="AU22" t="s">
        <v>276</v>
      </c>
      <c r="AV22" t="s">
        <v>276</v>
      </c>
      <c r="AW22" t="s">
        <v>276</v>
      </c>
      <c r="AX22" t="s">
        <v>276</v>
      </c>
      <c r="AY22" t="s">
        <v>276</v>
      </c>
      <c r="AZ22" t="s">
        <v>276</v>
      </c>
      <c r="BA22" t="s">
        <v>276</v>
      </c>
      <c r="BB22" t="s">
        <v>276</v>
      </c>
      <c r="BC22" t="s">
        <v>276</v>
      </c>
      <c r="BD22" t="s">
        <v>276</v>
      </c>
      <c r="BE22" t="s">
        <v>276</v>
      </c>
      <c r="BF22" t="s">
        <v>276</v>
      </c>
      <c r="BG22" t="s">
        <v>276</v>
      </c>
      <c r="BH22" t="s">
        <v>276</v>
      </c>
      <c r="BI22" t="s">
        <v>276</v>
      </c>
      <c r="BJ22" t="s">
        <v>276</v>
      </c>
      <c r="BK22" t="s">
        <v>276</v>
      </c>
      <c r="BL22" t="s">
        <v>276</v>
      </c>
      <c r="BM22" t="s">
        <v>276</v>
      </c>
      <c r="BN22" t="s">
        <v>276</v>
      </c>
      <c r="BO22" t="s">
        <v>276</v>
      </c>
      <c r="BP22" t="s">
        <v>276</v>
      </c>
      <c r="BQ22" t="s">
        <v>276</v>
      </c>
      <c r="BR22" t="s">
        <v>276</v>
      </c>
      <c r="BS22" t="s">
        <v>276</v>
      </c>
      <c r="BT22" t="s">
        <v>276</v>
      </c>
      <c r="BU22" t="s">
        <v>276</v>
      </c>
      <c r="BV22" t="s">
        <v>276</v>
      </c>
      <c r="BW22" t="s">
        <v>276</v>
      </c>
      <c r="BX22" t="s">
        <v>276</v>
      </c>
      <c r="BY22" t="s">
        <v>276</v>
      </c>
      <c r="BZ22" t="s">
        <v>276</v>
      </c>
      <c r="CA22" t="s">
        <v>276</v>
      </c>
      <c r="CB22" t="s">
        <v>276</v>
      </c>
      <c r="CC22" t="s">
        <v>276</v>
      </c>
      <c r="CD22" t="s">
        <v>276</v>
      </c>
      <c r="CE22" t="s">
        <v>276</v>
      </c>
      <c r="CF22" t="s">
        <v>276</v>
      </c>
      <c r="CG22" t="s">
        <v>276</v>
      </c>
      <c r="CH22" t="s">
        <v>276</v>
      </c>
      <c r="CI22" t="s">
        <v>276</v>
      </c>
      <c r="CJ22" t="s">
        <v>276</v>
      </c>
      <c r="CK22" t="s">
        <v>276</v>
      </c>
      <c r="CL22" t="s">
        <v>276</v>
      </c>
      <c r="CM22" t="s">
        <v>276</v>
      </c>
      <c r="CN22" t="s">
        <v>276</v>
      </c>
      <c r="CO22" t="s">
        <v>276</v>
      </c>
      <c r="CP22" t="s">
        <v>276</v>
      </c>
      <c r="CQ22" t="s">
        <v>276</v>
      </c>
      <c r="CR22" t="s">
        <v>276</v>
      </c>
      <c r="CS22" t="s">
        <v>276</v>
      </c>
      <c r="CT22" t="s">
        <v>276</v>
      </c>
      <c r="CU22" t="s">
        <v>276</v>
      </c>
      <c r="CV22" t="s">
        <v>276</v>
      </c>
      <c r="CW22" t="s">
        <v>276</v>
      </c>
    </row>
    <row r="23" spans="4:101" x14ac:dyDescent="0.15">
      <c r="D23" s="26" t="s">
        <v>276</v>
      </c>
      <c r="E23" s="27" t="s">
        <v>276</v>
      </c>
      <c r="F23">
        <v>45</v>
      </c>
      <c r="G23">
        <v>25</v>
      </c>
      <c r="H23">
        <v>0</v>
      </c>
      <c r="I23">
        <v>45</v>
      </c>
      <c r="J23" t="s">
        <v>276</v>
      </c>
      <c r="K23" t="s">
        <v>276</v>
      </c>
      <c r="L23" t="s">
        <v>276</v>
      </c>
      <c r="M23" t="s">
        <v>276</v>
      </c>
      <c r="N23" t="s">
        <v>276</v>
      </c>
      <c r="O23" t="s">
        <v>276</v>
      </c>
      <c r="P23" t="s">
        <v>276</v>
      </c>
      <c r="Q23" t="s">
        <v>276</v>
      </c>
      <c r="R23" t="s">
        <v>276</v>
      </c>
      <c r="S23" t="s">
        <v>276</v>
      </c>
      <c r="T23" t="s">
        <v>276</v>
      </c>
      <c r="U23" t="s">
        <v>276</v>
      </c>
      <c r="V23" t="s">
        <v>276</v>
      </c>
      <c r="W23" t="s">
        <v>276</v>
      </c>
      <c r="X23" t="s">
        <v>276</v>
      </c>
      <c r="Y23" t="s">
        <v>276</v>
      </c>
      <c r="Z23" t="s">
        <v>276</v>
      </c>
      <c r="AA23" t="s">
        <v>276</v>
      </c>
      <c r="AB23" t="s">
        <v>276</v>
      </c>
      <c r="AC23" t="s">
        <v>276</v>
      </c>
      <c r="AD23" t="s">
        <v>276</v>
      </c>
      <c r="AE23" t="s">
        <v>276</v>
      </c>
      <c r="AF23" t="s">
        <v>276</v>
      </c>
      <c r="AG23" t="s">
        <v>276</v>
      </c>
      <c r="AH23" t="s">
        <v>276</v>
      </c>
      <c r="AI23" t="s">
        <v>276</v>
      </c>
      <c r="AJ23" t="s">
        <v>276</v>
      </c>
      <c r="AK23" t="s">
        <v>276</v>
      </c>
      <c r="AL23" t="s">
        <v>276</v>
      </c>
      <c r="AM23" t="s">
        <v>276</v>
      </c>
      <c r="AN23" t="s">
        <v>276</v>
      </c>
      <c r="AO23" t="s">
        <v>276</v>
      </c>
      <c r="AP23" t="s">
        <v>276</v>
      </c>
      <c r="AQ23" t="s">
        <v>276</v>
      </c>
      <c r="AR23" t="s">
        <v>276</v>
      </c>
      <c r="AS23" t="s">
        <v>276</v>
      </c>
      <c r="AT23" t="s">
        <v>276</v>
      </c>
      <c r="AU23" t="s">
        <v>276</v>
      </c>
      <c r="AV23" t="s">
        <v>276</v>
      </c>
      <c r="AW23" t="s">
        <v>276</v>
      </c>
      <c r="AX23" t="s">
        <v>276</v>
      </c>
      <c r="AY23" t="s">
        <v>276</v>
      </c>
      <c r="AZ23" t="s">
        <v>276</v>
      </c>
      <c r="BA23" t="s">
        <v>276</v>
      </c>
      <c r="BB23" t="s">
        <v>276</v>
      </c>
      <c r="BC23" t="s">
        <v>276</v>
      </c>
      <c r="BD23" t="s">
        <v>276</v>
      </c>
      <c r="BE23" t="s">
        <v>276</v>
      </c>
      <c r="BF23" t="s">
        <v>276</v>
      </c>
      <c r="BG23" t="s">
        <v>276</v>
      </c>
      <c r="BH23" t="s">
        <v>276</v>
      </c>
      <c r="BI23" t="s">
        <v>276</v>
      </c>
      <c r="BJ23" t="s">
        <v>276</v>
      </c>
      <c r="BK23" t="s">
        <v>276</v>
      </c>
      <c r="BL23" t="s">
        <v>276</v>
      </c>
      <c r="BM23" t="s">
        <v>276</v>
      </c>
      <c r="BN23" t="s">
        <v>276</v>
      </c>
      <c r="BO23" t="s">
        <v>276</v>
      </c>
      <c r="BP23" t="s">
        <v>276</v>
      </c>
      <c r="BQ23" t="s">
        <v>276</v>
      </c>
      <c r="BR23" t="s">
        <v>276</v>
      </c>
      <c r="BS23" t="s">
        <v>276</v>
      </c>
      <c r="BT23" t="s">
        <v>276</v>
      </c>
      <c r="BU23" t="s">
        <v>276</v>
      </c>
      <c r="BV23" t="s">
        <v>276</v>
      </c>
      <c r="BW23" t="s">
        <v>276</v>
      </c>
      <c r="BX23" t="s">
        <v>276</v>
      </c>
      <c r="BY23" t="s">
        <v>276</v>
      </c>
      <c r="BZ23" t="s">
        <v>276</v>
      </c>
      <c r="CA23" t="s">
        <v>276</v>
      </c>
      <c r="CB23" t="s">
        <v>276</v>
      </c>
      <c r="CC23" t="s">
        <v>276</v>
      </c>
      <c r="CD23" t="s">
        <v>276</v>
      </c>
      <c r="CE23" t="s">
        <v>276</v>
      </c>
      <c r="CF23" t="s">
        <v>276</v>
      </c>
      <c r="CG23" t="s">
        <v>276</v>
      </c>
      <c r="CH23" t="s">
        <v>276</v>
      </c>
      <c r="CI23" t="s">
        <v>276</v>
      </c>
      <c r="CJ23" t="s">
        <v>276</v>
      </c>
      <c r="CK23" t="s">
        <v>276</v>
      </c>
      <c r="CL23" t="s">
        <v>276</v>
      </c>
      <c r="CM23" t="s">
        <v>276</v>
      </c>
      <c r="CN23" t="s">
        <v>276</v>
      </c>
      <c r="CO23" t="s">
        <v>276</v>
      </c>
      <c r="CP23" t="s">
        <v>276</v>
      </c>
      <c r="CQ23" t="s">
        <v>276</v>
      </c>
      <c r="CR23" t="s">
        <v>276</v>
      </c>
      <c r="CS23" t="s">
        <v>276</v>
      </c>
      <c r="CT23" t="s">
        <v>276</v>
      </c>
      <c r="CU23" t="s">
        <v>276</v>
      </c>
      <c r="CV23" t="s">
        <v>276</v>
      </c>
      <c r="CW23" t="s">
        <v>276</v>
      </c>
    </row>
    <row r="24" spans="4:101" x14ac:dyDescent="0.15">
      <c r="D24" s="26" t="s">
        <v>276</v>
      </c>
      <c r="E24" s="27" t="s">
        <v>276</v>
      </c>
      <c r="F24">
        <v>45</v>
      </c>
      <c r="G24">
        <v>30</v>
      </c>
      <c r="H24">
        <v>0</v>
      </c>
      <c r="I24">
        <v>45</v>
      </c>
      <c r="J24" t="s">
        <v>276</v>
      </c>
      <c r="K24" t="s">
        <v>276</v>
      </c>
      <c r="L24" t="s">
        <v>276</v>
      </c>
      <c r="M24" t="s">
        <v>276</v>
      </c>
      <c r="N24" t="s">
        <v>276</v>
      </c>
      <c r="O24" t="s">
        <v>276</v>
      </c>
      <c r="P24" t="s">
        <v>276</v>
      </c>
      <c r="Q24" t="s">
        <v>276</v>
      </c>
      <c r="R24" t="s">
        <v>276</v>
      </c>
      <c r="S24" t="s">
        <v>276</v>
      </c>
      <c r="T24" t="s">
        <v>276</v>
      </c>
      <c r="U24" t="s">
        <v>276</v>
      </c>
      <c r="V24" t="s">
        <v>276</v>
      </c>
      <c r="W24" t="s">
        <v>276</v>
      </c>
      <c r="X24" t="s">
        <v>276</v>
      </c>
      <c r="Y24" t="s">
        <v>276</v>
      </c>
      <c r="Z24" t="s">
        <v>276</v>
      </c>
      <c r="AA24" t="s">
        <v>276</v>
      </c>
      <c r="AB24" t="s">
        <v>276</v>
      </c>
      <c r="AC24" t="s">
        <v>276</v>
      </c>
      <c r="AD24" t="s">
        <v>276</v>
      </c>
      <c r="AE24" t="s">
        <v>276</v>
      </c>
      <c r="AF24" t="s">
        <v>276</v>
      </c>
      <c r="AG24" t="s">
        <v>276</v>
      </c>
      <c r="AH24" t="s">
        <v>276</v>
      </c>
      <c r="AI24" t="s">
        <v>276</v>
      </c>
      <c r="AJ24" t="s">
        <v>276</v>
      </c>
      <c r="AK24" t="s">
        <v>276</v>
      </c>
      <c r="AL24" t="s">
        <v>276</v>
      </c>
      <c r="AM24" t="s">
        <v>276</v>
      </c>
      <c r="AN24" t="s">
        <v>276</v>
      </c>
      <c r="AO24" t="s">
        <v>276</v>
      </c>
      <c r="AP24" t="s">
        <v>276</v>
      </c>
      <c r="AQ24" t="s">
        <v>276</v>
      </c>
      <c r="AR24" t="s">
        <v>276</v>
      </c>
      <c r="AS24" t="s">
        <v>276</v>
      </c>
      <c r="AT24" t="s">
        <v>276</v>
      </c>
      <c r="AU24" t="s">
        <v>276</v>
      </c>
      <c r="AV24" t="s">
        <v>276</v>
      </c>
      <c r="AW24" t="s">
        <v>276</v>
      </c>
      <c r="AX24" t="s">
        <v>276</v>
      </c>
      <c r="AY24" t="s">
        <v>276</v>
      </c>
      <c r="AZ24" t="s">
        <v>276</v>
      </c>
      <c r="BA24" t="s">
        <v>276</v>
      </c>
      <c r="BB24" t="s">
        <v>276</v>
      </c>
      <c r="BC24" t="s">
        <v>276</v>
      </c>
      <c r="BD24" t="s">
        <v>276</v>
      </c>
      <c r="BE24" t="s">
        <v>276</v>
      </c>
      <c r="BF24" t="s">
        <v>276</v>
      </c>
      <c r="BG24" t="s">
        <v>276</v>
      </c>
      <c r="BH24" t="s">
        <v>276</v>
      </c>
      <c r="BI24" t="s">
        <v>276</v>
      </c>
      <c r="BJ24" t="s">
        <v>276</v>
      </c>
      <c r="BK24" t="s">
        <v>276</v>
      </c>
      <c r="BL24" t="s">
        <v>276</v>
      </c>
      <c r="BM24" t="s">
        <v>276</v>
      </c>
      <c r="BN24" t="s">
        <v>276</v>
      </c>
      <c r="BO24" t="s">
        <v>276</v>
      </c>
      <c r="BP24" t="s">
        <v>276</v>
      </c>
      <c r="BQ24" t="s">
        <v>276</v>
      </c>
      <c r="BR24" t="s">
        <v>276</v>
      </c>
      <c r="BS24" t="s">
        <v>276</v>
      </c>
      <c r="BT24" t="s">
        <v>276</v>
      </c>
      <c r="BU24" t="s">
        <v>276</v>
      </c>
      <c r="BV24" t="s">
        <v>276</v>
      </c>
      <c r="BW24" t="s">
        <v>276</v>
      </c>
      <c r="BX24" t="s">
        <v>276</v>
      </c>
      <c r="BY24" t="s">
        <v>276</v>
      </c>
      <c r="BZ24" t="s">
        <v>276</v>
      </c>
      <c r="CA24" t="s">
        <v>276</v>
      </c>
      <c r="CB24" t="s">
        <v>276</v>
      </c>
      <c r="CC24" t="s">
        <v>276</v>
      </c>
      <c r="CD24" t="s">
        <v>276</v>
      </c>
      <c r="CE24" t="s">
        <v>276</v>
      </c>
      <c r="CF24" t="s">
        <v>276</v>
      </c>
      <c r="CG24" t="s">
        <v>276</v>
      </c>
      <c r="CH24" t="s">
        <v>276</v>
      </c>
      <c r="CI24" t="s">
        <v>276</v>
      </c>
      <c r="CJ24" t="s">
        <v>276</v>
      </c>
      <c r="CK24" t="s">
        <v>276</v>
      </c>
      <c r="CL24" t="s">
        <v>276</v>
      </c>
      <c r="CM24" t="s">
        <v>276</v>
      </c>
      <c r="CN24" t="s">
        <v>276</v>
      </c>
      <c r="CO24" t="s">
        <v>276</v>
      </c>
      <c r="CP24" t="s">
        <v>276</v>
      </c>
      <c r="CQ24" t="s">
        <v>276</v>
      </c>
      <c r="CR24" t="s">
        <v>276</v>
      </c>
      <c r="CS24" t="s">
        <v>276</v>
      </c>
      <c r="CT24" t="s">
        <v>276</v>
      </c>
      <c r="CU24" t="s">
        <v>276</v>
      </c>
      <c r="CV24" t="s">
        <v>276</v>
      </c>
      <c r="CW24" t="s">
        <v>276</v>
      </c>
    </row>
    <row r="25" spans="4:101" x14ac:dyDescent="0.15">
      <c r="D25" s="26" t="s">
        <v>276</v>
      </c>
      <c r="E25" s="27" t="s">
        <v>276</v>
      </c>
      <c r="F25">
        <v>45</v>
      </c>
      <c r="G25">
        <v>35</v>
      </c>
      <c r="H25">
        <v>0</v>
      </c>
      <c r="I25">
        <v>45</v>
      </c>
      <c r="J25" t="s">
        <v>276</v>
      </c>
      <c r="K25" t="s">
        <v>276</v>
      </c>
      <c r="L25" t="s">
        <v>276</v>
      </c>
      <c r="M25" t="s">
        <v>276</v>
      </c>
      <c r="N25" t="s">
        <v>276</v>
      </c>
      <c r="O25" t="s">
        <v>276</v>
      </c>
      <c r="P25" t="s">
        <v>276</v>
      </c>
      <c r="Q25" t="s">
        <v>276</v>
      </c>
      <c r="R25" t="s">
        <v>276</v>
      </c>
      <c r="S25" t="s">
        <v>276</v>
      </c>
      <c r="T25" t="s">
        <v>276</v>
      </c>
      <c r="U25" t="s">
        <v>276</v>
      </c>
      <c r="V25" t="s">
        <v>276</v>
      </c>
      <c r="W25" t="s">
        <v>276</v>
      </c>
      <c r="X25" t="s">
        <v>276</v>
      </c>
      <c r="Y25" t="s">
        <v>276</v>
      </c>
      <c r="Z25" t="s">
        <v>276</v>
      </c>
      <c r="AA25" t="s">
        <v>276</v>
      </c>
      <c r="AB25" t="s">
        <v>276</v>
      </c>
      <c r="AC25" t="s">
        <v>276</v>
      </c>
      <c r="AD25" t="s">
        <v>276</v>
      </c>
      <c r="AE25" t="s">
        <v>276</v>
      </c>
      <c r="AF25" t="s">
        <v>276</v>
      </c>
      <c r="AG25" t="s">
        <v>276</v>
      </c>
      <c r="AH25" t="s">
        <v>276</v>
      </c>
      <c r="AI25" t="s">
        <v>276</v>
      </c>
      <c r="AJ25" t="s">
        <v>276</v>
      </c>
      <c r="AK25" t="s">
        <v>276</v>
      </c>
      <c r="AL25" t="s">
        <v>276</v>
      </c>
      <c r="AM25" t="s">
        <v>276</v>
      </c>
      <c r="AN25" t="s">
        <v>276</v>
      </c>
      <c r="AO25" t="s">
        <v>276</v>
      </c>
      <c r="AP25" t="s">
        <v>276</v>
      </c>
      <c r="AQ25" t="s">
        <v>276</v>
      </c>
      <c r="AR25" t="s">
        <v>276</v>
      </c>
      <c r="AS25" t="s">
        <v>276</v>
      </c>
      <c r="AT25" t="s">
        <v>276</v>
      </c>
      <c r="AU25" t="s">
        <v>276</v>
      </c>
      <c r="AV25" t="s">
        <v>276</v>
      </c>
      <c r="AW25" t="s">
        <v>276</v>
      </c>
      <c r="AX25" t="s">
        <v>276</v>
      </c>
      <c r="AY25" t="s">
        <v>276</v>
      </c>
      <c r="AZ25" t="s">
        <v>276</v>
      </c>
      <c r="BA25" t="s">
        <v>276</v>
      </c>
      <c r="BB25" t="s">
        <v>276</v>
      </c>
      <c r="BC25" t="s">
        <v>276</v>
      </c>
      <c r="BD25" t="s">
        <v>276</v>
      </c>
      <c r="BE25" t="s">
        <v>276</v>
      </c>
      <c r="BF25" t="s">
        <v>276</v>
      </c>
      <c r="BG25" t="s">
        <v>276</v>
      </c>
      <c r="BH25" t="s">
        <v>276</v>
      </c>
      <c r="BI25" t="s">
        <v>276</v>
      </c>
      <c r="BJ25" t="s">
        <v>276</v>
      </c>
      <c r="BK25" t="s">
        <v>276</v>
      </c>
      <c r="BL25" t="s">
        <v>276</v>
      </c>
      <c r="BM25" t="s">
        <v>276</v>
      </c>
      <c r="BN25" t="s">
        <v>276</v>
      </c>
      <c r="BO25" t="s">
        <v>276</v>
      </c>
      <c r="BP25" t="s">
        <v>276</v>
      </c>
      <c r="BQ25" t="s">
        <v>276</v>
      </c>
      <c r="BR25" t="s">
        <v>276</v>
      </c>
      <c r="BS25" t="s">
        <v>276</v>
      </c>
      <c r="BT25" t="s">
        <v>276</v>
      </c>
      <c r="BU25" t="s">
        <v>276</v>
      </c>
      <c r="BV25" t="s">
        <v>276</v>
      </c>
      <c r="BW25" t="s">
        <v>276</v>
      </c>
      <c r="BX25" t="s">
        <v>276</v>
      </c>
      <c r="BY25" t="s">
        <v>276</v>
      </c>
      <c r="BZ25" t="s">
        <v>276</v>
      </c>
      <c r="CA25" t="s">
        <v>276</v>
      </c>
      <c r="CB25" t="s">
        <v>276</v>
      </c>
      <c r="CC25" t="s">
        <v>276</v>
      </c>
      <c r="CD25" t="s">
        <v>276</v>
      </c>
      <c r="CE25" t="s">
        <v>276</v>
      </c>
      <c r="CF25" t="s">
        <v>276</v>
      </c>
      <c r="CG25" t="s">
        <v>276</v>
      </c>
      <c r="CH25" t="s">
        <v>276</v>
      </c>
      <c r="CI25" t="s">
        <v>276</v>
      </c>
      <c r="CJ25" t="s">
        <v>276</v>
      </c>
      <c r="CK25" t="s">
        <v>276</v>
      </c>
      <c r="CL25" t="s">
        <v>276</v>
      </c>
      <c r="CM25" t="s">
        <v>276</v>
      </c>
      <c r="CN25" t="s">
        <v>276</v>
      </c>
      <c r="CO25" t="s">
        <v>276</v>
      </c>
      <c r="CP25" t="s">
        <v>276</v>
      </c>
      <c r="CQ25" t="s">
        <v>276</v>
      </c>
      <c r="CR25" t="s">
        <v>276</v>
      </c>
      <c r="CS25" t="s">
        <v>276</v>
      </c>
      <c r="CT25" t="s">
        <v>276</v>
      </c>
      <c r="CU25" t="s">
        <v>276</v>
      </c>
      <c r="CV25" t="s">
        <v>276</v>
      </c>
      <c r="CW25" t="s">
        <v>276</v>
      </c>
    </row>
    <row r="26" spans="4:101" x14ac:dyDescent="0.15">
      <c r="D26" s="26" t="s">
        <v>276</v>
      </c>
      <c r="E26" s="27" t="s">
        <v>276</v>
      </c>
      <c r="F26">
        <v>45</v>
      </c>
      <c r="G26">
        <v>40</v>
      </c>
      <c r="H26">
        <v>0</v>
      </c>
      <c r="I26">
        <v>45</v>
      </c>
      <c r="J26" t="s">
        <v>276</v>
      </c>
      <c r="K26" t="s">
        <v>276</v>
      </c>
      <c r="L26" t="s">
        <v>276</v>
      </c>
      <c r="M26" t="s">
        <v>276</v>
      </c>
      <c r="N26" t="s">
        <v>276</v>
      </c>
      <c r="O26" t="s">
        <v>276</v>
      </c>
      <c r="P26" t="s">
        <v>276</v>
      </c>
      <c r="Q26" t="s">
        <v>276</v>
      </c>
      <c r="R26" t="s">
        <v>276</v>
      </c>
      <c r="S26" t="s">
        <v>276</v>
      </c>
      <c r="T26" t="s">
        <v>276</v>
      </c>
      <c r="U26" t="s">
        <v>276</v>
      </c>
      <c r="V26" t="s">
        <v>276</v>
      </c>
      <c r="W26" t="s">
        <v>276</v>
      </c>
      <c r="X26" t="s">
        <v>276</v>
      </c>
      <c r="Y26" t="s">
        <v>276</v>
      </c>
      <c r="Z26" t="s">
        <v>276</v>
      </c>
      <c r="AA26" t="s">
        <v>276</v>
      </c>
      <c r="AB26" t="s">
        <v>276</v>
      </c>
      <c r="AC26" t="s">
        <v>276</v>
      </c>
      <c r="AD26" t="s">
        <v>276</v>
      </c>
      <c r="AE26" t="s">
        <v>276</v>
      </c>
      <c r="AF26" t="s">
        <v>276</v>
      </c>
      <c r="AG26" t="s">
        <v>276</v>
      </c>
      <c r="AH26" t="s">
        <v>276</v>
      </c>
      <c r="AI26" t="s">
        <v>276</v>
      </c>
      <c r="AJ26" t="s">
        <v>276</v>
      </c>
      <c r="AK26" t="s">
        <v>276</v>
      </c>
      <c r="AL26" t="s">
        <v>276</v>
      </c>
      <c r="AM26" t="s">
        <v>276</v>
      </c>
      <c r="AN26" t="s">
        <v>276</v>
      </c>
      <c r="AO26" t="s">
        <v>276</v>
      </c>
      <c r="AP26" t="s">
        <v>276</v>
      </c>
      <c r="AQ26" t="s">
        <v>276</v>
      </c>
      <c r="AR26" t="s">
        <v>276</v>
      </c>
      <c r="AS26" t="s">
        <v>276</v>
      </c>
      <c r="AT26" t="s">
        <v>276</v>
      </c>
      <c r="AU26" t="s">
        <v>276</v>
      </c>
      <c r="AV26" t="s">
        <v>276</v>
      </c>
      <c r="AW26" t="s">
        <v>276</v>
      </c>
      <c r="AX26" t="s">
        <v>276</v>
      </c>
      <c r="AY26" t="s">
        <v>276</v>
      </c>
      <c r="AZ26" t="s">
        <v>276</v>
      </c>
      <c r="BA26" t="s">
        <v>276</v>
      </c>
      <c r="BB26" t="s">
        <v>276</v>
      </c>
      <c r="BC26" t="s">
        <v>276</v>
      </c>
      <c r="BD26" t="s">
        <v>276</v>
      </c>
      <c r="BE26" t="s">
        <v>276</v>
      </c>
      <c r="BF26" t="s">
        <v>276</v>
      </c>
      <c r="BG26" t="s">
        <v>276</v>
      </c>
      <c r="BH26" t="s">
        <v>276</v>
      </c>
      <c r="BI26" t="s">
        <v>276</v>
      </c>
      <c r="BJ26" t="s">
        <v>276</v>
      </c>
      <c r="BK26" t="s">
        <v>276</v>
      </c>
      <c r="BL26" t="s">
        <v>276</v>
      </c>
      <c r="BM26" t="s">
        <v>276</v>
      </c>
      <c r="BN26" t="s">
        <v>276</v>
      </c>
      <c r="BO26" t="s">
        <v>276</v>
      </c>
      <c r="BP26" t="s">
        <v>276</v>
      </c>
      <c r="BQ26" t="s">
        <v>276</v>
      </c>
      <c r="BR26" t="s">
        <v>276</v>
      </c>
      <c r="BS26" t="s">
        <v>276</v>
      </c>
      <c r="BT26" t="s">
        <v>276</v>
      </c>
      <c r="BU26" t="s">
        <v>276</v>
      </c>
      <c r="BV26" t="s">
        <v>276</v>
      </c>
      <c r="BW26" t="s">
        <v>276</v>
      </c>
      <c r="BX26" t="s">
        <v>276</v>
      </c>
      <c r="BY26" t="s">
        <v>276</v>
      </c>
      <c r="BZ26" t="s">
        <v>276</v>
      </c>
      <c r="CA26" t="s">
        <v>276</v>
      </c>
      <c r="CB26" t="s">
        <v>276</v>
      </c>
      <c r="CC26" t="s">
        <v>276</v>
      </c>
      <c r="CD26" t="s">
        <v>276</v>
      </c>
      <c r="CE26" t="s">
        <v>276</v>
      </c>
      <c r="CF26" t="s">
        <v>276</v>
      </c>
      <c r="CG26" t="s">
        <v>276</v>
      </c>
      <c r="CH26" t="s">
        <v>276</v>
      </c>
      <c r="CI26" t="s">
        <v>276</v>
      </c>
      <c r="CJ26" t="s">
        <v>276</v>
      </c>
      <c r="CK26" t="s">
        <v>276</v>
      </c>
      <c r="CL26" t="s">
        <v>276</v>
      </c>
      <c r="CM26" t="s">
        <v>276</v>
      </c>
      <c r="CN26" t="s">
        <v>276</v>
      </c>
      <c r="CO26" t="s">
        <v>276</v>
      </c>
      <c r="CP26" t="s">
        <v>276</v>
      </c>
      <c r="CQ26" t="s">
        <v>276</v>
      </c>
      <c r="CR26" t="s">
        <v>276</v>
      </c>
      <c r="CS26" t="s">
        <v>276</v>
      </c>
      <c r="CT26" t="s">
        <v>276</v>
      </c>
      <c r="CU26" t="s">
        <v>276</v>
      </c>
      <c r="CV26" t="s">
        <v>276</v>
      </c>
      <c r="CW26" t="s">
        <v>276</v>
      </c>
    </row>
    <row r="27" spans="4:101" x14ac:dyDescent="0.15">
      <c r="D27" s="26" t="s">
        <v>276</v>
      </c>
      <c r="E27" s="27" t="s">
        <v>276</v>
      </c>
      <c r="F27">
        <v>45</v>
      </c>
      <c r="G27">
        <v>45</v>
      </c>
      <c r="H27">
        <v>0</v>
      </c>
      <c r="I27">
        <v>45</v>
      </c>
      <c r="J27" t="s">
        <v>276</v>
      </c>
      <c r="K27" t="s">
        <v>276</v>
      </c>
      <c r="L27" t="s">
        <v>276</v>
      </c>
      <c r="M27" t="s">
        <v>276</v>
      </c>
      <c r="N27" t="s">
        <v>276</v>
      </c>
      <c r="O27" t="s">
        <v>276</v>
      </c>
      <c r="P27" t="s">
        <v>276</v>
      </c>
      <c r="Q27" t="s">
        <v>276</v>
      </c>
      <c r="R27" t="s">
        <v>276</v>
      </c>
      <c r="S27" t="s">
        <v>276</v>
      </c>
      <c r="T27" t="s">
        <v>276</v>
      </c>
      <c r="U27" t="s">
        <v>276</v>
      </c>
      <c r="V27" t="s">
        <v>276</v>
      </c>
      <c r="W27" t="s">
        <v>276</v>
      </c>
      <c r="X27" t="s">
        <v>276</v>
      </c>
      <c r="Y27" t="s">
        <v>276</v>
      </c>
      <c r="Z27" t="s">
        <v>276</v>
      </c>
      <c r="AA27" t="s">
        <v>276</v>
      </c>
      <c r="AB27" t="s">
        <v>276</v>
      </c>
      <c r="AC27" t="s">
        <v>276</v>
      </c>
      <c r="AD27" t="s">
        <v>276</v>
      </c>
      <c r="AE27" t="s">
        <v>276</v>
      </c>
      <c r="AF27" t="s">
        <v>276</v>
      </c>
      <c r="AG27" t="s">
        <v>276</v>
      </c>
      <c r="AH27" t="s">
        <v>276</v>
      </c>
      <c r="AI27" t="s">
        <v>276</v>
      </c>
      <c r="AJ27" t="s">
        <v>276</v>
      </c>
      <c r="AK27" t="s">
        <v>276</v>
      </c>
      <c r="AL27" t="s">
        <v>276</v>
      </c>
      <c r="AM27" t="s">
        <v>276</v>
      </c>
      <c r="AN27" t="s">
        <v>276</v>
      </c>
      <c r="AO27" t="s">
        <v>276</v>
      </c>
      <c r="AP27" t="s">
        <v>276</v>
      </c>
      <c r="AQ27" t="s">
        <v>276</v>
      </c>
      <c r="AR27" t="s">
        <v>276</v>
      </c>
      <c r="AS27" t="s">
        <v>276</v>
      </c>
      <c r="AT27" t="s">
        <v>276</v>
      </c>
      <c r="AU27" t="s">
        <v>276</v>
      </c>
      <c r="AV27" t="s">
        <v>276</v>
      </c>
      <c r="AW27" t="s">
        <v>276</v>
      </c>
      <c r="AX27" t="s">
        <v>276</v>
      </c>
      <c r="AY27" t="s">
        <v>276</v>
      </c>
      <c r="AZ27" t="s">
        <v>276</v>
      </c>
      <c r="BA27" t="s">
        <v>276</v>
      </c>
      <c r="BB27" t="s">
        <v>276</v>
      </c>
      <c r="BC27" t="s">
        <v>276</v>
      </c>
      <c r="BD27" t="s">
        <v>276</v>
      </c>
      <c r="BE27" t="s">
        <v>276</v>
      </c>
      <c r="BF27" t="s">
        <v>276</v>
      </c>
      <c r="BG27" t="s">
        <v>276</v>
      </c>
      <c r="BH27" t="s">
        <v>276</v>
      </c>
      <c r="BI27" t="s">
        <v>276</v>
      </c>
      <c r="BJ27" t="s">
        <v>276</v>
      </c>
      <c r="BK27" t="s">
        <v>276</v>
      </c>
      <c r="BL27" t="s">
        <v>276</v>
      </c>
      <c r="BM27" t="s">
        <v>276</v>
      </c>
      <c r="BN27" t="s">
        <v>276</v>
      </c>
      <c r="BO27" t="s">
        <v>276</v>
      </c>
      <c r="BP27" t="s">
        <v>276</v>
      </c>
      <c r="BQ27" t="s">
        <v>276</v>
      </c>
      <c r="BR27" t="s">
        <v>276</v>
      </c>
      <c r="BS27" t="s">
        <v>276</v>
      </c>
      <c r="BT27" t="s">
        <v>276</v>
      </c>
      <c r="BU27" t="s">
        <v>276</v>
      </c>
      <c r="BV27" t="s">
        <v>276</v>
      </c>
      <c r="BW27" t="s">
        <v>276</v>
      </c>
      <c r="BX27" t="s">
        <v>276</v>
      </c>
      <c r="BY27" t="s">
        <v>276</v>
      </c>
      <c r="BZ27" t="s">
        <v>276</v>
      </c>
      <c r="CA27" t="s">
        <v>276</v>
      </c>
      <c r="CB27" t="s">
        <v>276</v>
      </c>
      <c r="CC27" t="s">
        <v>276</v>
      </c>
      <c r="CD27" t="s">
        <v>276</v>
      </c>
      <c r="CE27" t="s">
        <v>276</v>
      </c>
      <c r="CF27" t="s">
        <v>276</v>
      </c>
      <c r="CG27" t="s">
        <v>276</v>
      </c>
      <c r="CH27" t="s">
        <v>276</v>
      </c>
      <c r="CI27" t="s">
        <v>276</v>
      </c>
      <c r="CJ27" t="s">
        <v>276</v>
      </c>
      <c r="CK27" t="s">
        <v>276</v>
      </c>
      <c r="CL27" t="s">
        <v>276</v>
      </c>
      <c r="CM27" t="s">
        <v>276</v>
      </c>
      <c r="CN27" t="s">
        <v>276</v>
      </c>
      <c r="CO27" t="s">
        <v>276</v>
      </c>
      <c r="CP27" t="s">
        <v>276</v>
      </c>
      <c r="CQ27" t="s">
        <v>276</v>
      </c>
      <c r="CR27" t="s">
        <v>276</v>
      </c>
      <c r="CS27" t="s">
        <v>276</v>
      </c>
      <c r="CT27" t="s">
        <v>276</v>
      </c>
      <c r="CU27" t="s">
        <v>276</v>
      </c>
      <c r="CV27" t="s">
        <v>276</v>
      </c>
      <c r="CW27" t="s">
        <v>276</v>
      </c>
    </row>
    <row r="28" spans="4:101" x14ac:dyDescent="0.15">
      <c r="D28" s="26" t="s">
        <v>276</v>
      </c>
      <c r="E28" s="27" t="s">
        <v>276</v>
      </c>
      <c r="F28">
        <v>45</v>
      </c>
      <c r="G28">
        <v>50</v>
      </c>
      <c r="H28">
        <v>0</v>
      </c>
      <c r="I28">
        <v>45</v>
      </c>
      <c r="J28" t="s">
        <v>276</v>
      </c>
      <c r="K28" t="s">
        <v>276</v>
      </c>
      <c r="L28" t="s">
        <v>276</v>
      </c>
      <c r="M28" t="s">
        <v>276</v>
      </c>
      <c r="N28" t="s">
        <v>276</v>
      </c>
      <c r="O28" t="s">
        <v>276</v>
      </c>
      <c r="P28" t="s">
        <v>276</v>
      </c>
      <c r="Q28" t="s">
        <v>276</v>
      </c>
      <c r="R28" t="s">
        <v>276</v>
      </c>
      <c r="S28" t="s">
        <v>276</v>
      </c>
      <c r="T28" t="s">
        <v>276</v>
      </c>
      <c r="U28" t="s">
        <v>276</v>
      </c>
      <c r="V28" t="s">
        <v>276</v>
      </c>
      <c r="W28" t="s">
        <v>276</v>
      </c>
      <c r="X28" t="s">
        <v>276</v>
      </c>
      <c r="Y28" t="s">
        <v>276</v>
      </c>
      <c r="Z28" t="s">
        <v>276</v>
      </c>
      <c r="AA28" t="s">
        <v>276</v>
      </c>
      <c r="AB28" t="s">
        <v>276</v>
      </c>
      <c r="AC28" t="s">
        <v>276</v>
      </c>
      <c r="AD28" t="s">
        <v>276</v>
      </c>
      <c r="AE28" t="s">
        <v>276</v>
      </c>
      <c r="AF28" t="s">
        <v>276</v>
      </c>
      <c r="AG28" t="s">
        <v>276</v>
      </c>
      <c r="AH28" t="s">
        <v>276</v>
      </c>
      <c r="AI28" t="s">
        <v>276</v>
      </c>
      <c r="AJ28" t="s">
        <v>276</v>
      </c>
      <c r="AK28" t="s">
        <v>276</v>
      </c>
      <c r="AL28" t="s">
        <v>276</v>
      </c>
      <c r="AM28" t="s">
        <v>276</v>
      </c>
      <c r="AN28" t="s">
        <v>276</v>
      </c>
      <c r="AO28" t="s">
        <v>276</v>
      </c>
      <c r="AP28" t="s">
        <v>276</v>
      </c>
      <c r="AQ28" t="s">
        <v>276</v>
      </c>
      <c r="AR28" t="s">
        <v>276</v>
      </c>
      <c r="AS28" t="s">
        <v>276</v>
      </c>
      <c r="AT28" t="s">
        <v>276</v>
      </c>
      <c r="AU28" t="s">
        <v>276</v>
      </c>
      <c r="AV28" t="s">
        <v>276</v>
      </c>
      <c r="AW28" t="s">
        <v>276</v>
      </c>
      <c r="AX28" t="s">
        <v>276</v>
      </c>
      <c r="AY28" t="s">
        <v>276</v>
      </c>
      <c r="AZ28" t="s">
        <v>276</v>
      </c>
      <c r="BA28" t="s">
        <v>276</v>
      </c>
      <c r="BB28" t="s">
        <v>276</v>
      </c>
      <c r="BC28" t="s">
        <v>276</v>
      </c>
      <c r="BD28" t="s">
        <v>276</v>
      </c>
      <c r="BE28" t="s">
        <v>276</v>
      </c>
      <c r="BF28" t="s">
        <v>276</v>
      </c>
      <c r="BG28" t="s">
        <v>276</v>
      </c>
      <c r="BH28" t="s">
        <v>276</v>
      </c>
      <c r="BI28" t="s">
        <v>276</v>
      </c>
      <c r="BJ28" t="s">
        <v>276</v>
      </c>
      <c r="BK28" t="s">
        <v>276</v>
      </c>
      <c r="BL28" t="s">
        <v>276</v>
      </c>
      <c r="BM28" t="s">
        <v>276</v>
      </c>
      <c r="BN28" t="s">
        <v>276</v>
      </c>
      <c r="BO28" t="s">
        <v>276</v>
      </c>
      <c r="BP28" t="s">
        <v>276</v>
      </c>
      <c r="BQ28" t="s">
        <v>276</v>
      </c>
      <c r="BR28" t="s">
        <v>276</v>
      </c>
      <c r="BS28" t="s">
        <v>276</v>
      </c>
      <c r="BT28" t="s">
        <v>276</v>
      </c>
      <c r="BU28" t="s">
        <v>276</v>
      </c>
      <c r="BV28" t="s">
        <v>276</v>
      </c>
      <c r="BW28" t="s">
        <v>276</v>
      </c>
      <c r="BX28" t="s">
        <v>276</v>
      </c>
      <c r="BY28" t="s">
        <v>276</v>
      </c>
      <c r="BZ28" t="s">
        <v>276</v>
      </c>
      <c r="CA28" t="s">
        <v>276</v>
      </c>
      <c r="CB28" t="s">
        <v>276</v>
      </c>
      <c r="CC28" t="s">
        <v>276</v>
      </c>
      <c r="CD28" t="s">
        <v>276</v>
      </c>
      <c r="CE28" t="s">
        <v>276</v>
      </c>
      <c r="CF28" t="s">
        <v>276</v>
      </c>
      <c r="CG28" t="s">
        <v>276</v>
      </c>
      <c r="CH28" t="s">
        <v>276</v>
      </c>
      <c r="CI28" t="s">
        <v>276</v>
      </c>
      <c r="CJ28" t="s">
        <v>276</v>
      </c>
      <c r="CK28" t="s">
        <v>276</v>
      </c>
      <c r="CL28" t="s">
        <v>276</v>
      </c>
      <c r="CM28" t="s">
        <v>276</v>
      </c>
      <c r="CN28" t="s">
        <v>276</v>
      </c>
      <c r="CO28" t="s">
        <v>276</v>
      </c>
      <c r="CP28" t="s">
        <v>276</v>
      </c>
      <c r="CQ28" t="s">
        <v>276</v>
      </c>
      <c r="CR28" t="s">
        <v>276</v>
      </c>
      <c r="CS28" t="s">
        <v>276</v>
      </c>
      <c r="CT28" t="s">
        <v>276</v>
      </c>
      <c r="CU28" t="s">
        <v>276</v>
      </c>
      <c r="CV28" t="s">
        <v>276</v>
      </c>
      <c r="CW28" t="s">
        <v>276</v>
      </c>
    </row>
    <row r="29" spans="4:101" x14ac:dyDescent="0.15">
      <c r="D29" s="26" t="s">
        <v>276</v>
      </c>
      <c r="E29" s="27" t="s">
        <v>276</v>
      </c>
      <c r="F29">
        <v>45</v>
      </c>
      <c r="G29">
        <v>55</v>
      </c>
      <c r="H29">
        <v>0</v>
      </c>
      <c r="I29">
        <v>45</v>
      </c>
      <c r="J29" t="s">
        <v>276</v>
      </c>
      <c r="K29" t="s">
        <v>276</v>
      </c>
      <c r="L29" t="s">
        <v>276</v>
      </c>
      <c r="M29" t="s">
        <v>276</v>
      </c>
      <c r="N29" t="s">
        <v>276</v>
      </c>
      <c r="O29" t="s">
        <v>276</v>
      </c>
      <c r="P29" t="s">
        <v>276</v>
      </c>
      <c r="Q29" t="s">
        <v>276</v>
      </c>
      <c r="R29" t="s">
        <v>276</v>
      </c>
      <c r="S29" t="s">
        <v>276</v>
      </c>
      <c r="T29" t="s">
        <v>276</v>
      </c>
      <c r="U29" t="s">
        <v>276</v>
      </c>
      <c r="V29" t="s">
        <v>276</v>
      </c>
      <c r="W29" t="s">
        <v>276</v>
      </c>
      <c r="X29" t="s">
        <v>276</v>
      </c>
      <c r="Y29" t="s">
        <v>276</v>
      </c>
      <c r="Z29" t="s">
        <v>276</v>
      </c>
      <c r="AA29" t="s">
        <v>276</v>
      </c>
      <c r="AB29" t="s">
        <v>276</v>
      </c>
      <c r="AC29" t="s">
        <v>276</v>
      </c>
      <c r="AD29" t="s">
        <v>276</v>
      </c>
      <c r="AE29" t="s">
        <v>276</v>
      </c>
      <c r="AF29" t="s">
        <v>276</v>
      </c>
      <c r="AG29" t="s">
        <v>276</v>
      </c>
      <c r="AH29" t="s">
        <v>276</v>
      </c>
      <c r="AI29" t="s">
        <v>276</v>
      </c>
      <c r="AJ29" t="s">
        <v>276</v>
      </c>
      <c r="AK29" t="s">
        <v>276</v>
      </c>
      <c r="AL29" t="s">
        <v>276</v>
      </c>
      <c r="AM29" t="s">
        <v>276</v>
      </c>
      <c r="AN29" t="s">
        <v>276</v>
      </c>
      <c r="AO29" t="s">
        <v>276</v>
      </c>
      <c r="AP29" t="s">
        <v>276</v>
      </c>
      <c r="AQ29" t="s">
        <v>276</v>
      </c>
      <c r="AR29" t="s">
        <v>276</v>
      </c>
      <c r="AS29" t="s">
        <v>276</v>
      </c>
      <c r="AT29" t="s">
        <v>276</v>
      </c>
      <c r="AU29" t="s">
        <v>276</v>
      </c>
      <c r="AV29" t="s">
        <v>276</v>
      </c>
      <c r="AW29" t="s">
        <v>276</v>
      </c>
      <c r="AX29" t="s">
        <v>276</v>
      </c>
      <c r="AY29" t="s">
        <v>276</v>
      </c>
      <c r="AZ29" t="s">
        <v>276</v>
      </c>
      <c r="BA29" t="s">
        <v>276</v>
      </c>
      <c r="BB29" t="s">
        <v>276</v>
      </c>
      <c r="BC29" t="s">
        <v>276</v>
      </c>
      <c r="BD29" t="s">
        <v>276</v>
      </c>
      <c r="BE29" t="s">
        <v>276</v>
      </c>
      <c r="BF29" t="s">
        <v>276</v>
      </c>
      <c r="BG29" t="s">
        <v>276</v>
      </c>
      <c r="BH29" t="s">
        <v>276</v>
      </c>
      <c r="BI29" t="s">
        <v>276</v>
      </c>
      <c r="BJ29" t="s">
        <v>276</v>
      </c>
      <c r="BK29" t="s">
        <v>276</v>
      </c>
      <c r="BL29" t="s">
        <v>276</v>
      </c>
      <c r="BM29" t="s">
        <v>276</v>
      </c>
      <c r="BN29" t="s">
        <v>276</v>
      </c>
      <c r="BO29" t="s">
        <v>276</v>
      </c>
      <c r="BP29" t="s">
        <v>276</v>
      </c>
      <c r="BQ29" t="s">
        <v>276</v>
      </c>
      <c r="BR29" t="s">
        <v>276</v>
      </c>
      <c r="BS29" t="s">
        <v>276</v>
      </c>
      <c r="BT29" t="s">
        <v>276</v>
      </c>
      <c r="BU29" t="s">
        <v>276</v>
      </c>
      <c r="BV29" t="s">
        <v>276</v>
      </c>
      <c r="BW29" t="s">
        <v>276</v>
      </c>
      <c r="BX29" t="s">
        <v>276</v>
      </c>
      <c r="BY29" t="s">
        <v>276</v>
      </c>
      <c r="BZ29" t="s">
        <v>276</v>
      </c>
      <c r="CA29" t="s">
        <v>276</v>
      </c>
      <c r="CB29" t="s">
        <v>276</v>
      </c>
      <c r="CC29" t="s">
        <v>276</v>
      </c>
      <c r="CD29" t="s">
        <v>276</v>
      </c>
      <c r="CE29" t="s">
        <v>276</v>
      </c>
      <c r="CF29" t="s">
        <v>276</v>
      </c>
      <c r="CG29" t="s">
        <v>276</v>
      </c>
      <c r="CH29" t="s">
        <v>276</v>
      </c>
      <c r="CI29" t="s">
        <v>276</v>
      </c>
      <c r="CJ29" t="s">
        <v>276</v>
      </c>
      <c r="CK29" t="s">
        <v>276</v>
      </c>
      <c r="CL29" t="s">
        <v>276</v>
      </c>
      <c r="CM29" t="s">
        <v>276</v>
      </c>
      <c r="CN29" t="s">
        <v>276</v>
      </c>
      <c r="CO29" t="s">
        <v>276</v>
      </c>
      <c r="CP29" t="s">
        <v>276</v>
      </c>
      <c r="CQ29" t="s">
        <v>276</v>
      </c>
      <c r="CR29" t="s">
        <v>276</v>
      </c>
      <c r="CS29" t="s">
        <v>276</v>
      </c>
      <c r="CT29" t="s">
        <v>276</v>
      </c>
      <c r="CU29" t="s">
        <v>276</v>
      </c>
      <c r="CV29" t="s">
        <v>276</v>
      </c>
      <c r="CW29" t="s">
        <v>276</v>
      </c>
    </row>
    <row r="30" spans="4:101" x14ac:dyDescent="0.15">
      <c r="D30" s="26">
        <v>45301</v>
      </c>
      <c r="E30" s="27">
        <v>0.42482638888888885</v>
      </c>
      <c r="F30">
        <v>45</v>
      </c>
      <c r="G30">
        <v>60</v>
      </c>
      <c r="H30">
        <v>0</v>
      </c>
      <c r="I30">
        <v>45</v>
      </c>
      <c r="J30">
        <v>0.87490000000000001</v>
      </c>
      <c r="K30">
        <v>0.87380000000000002</v>
      </c>
      <c r="L30">
        <v>0.87409999999999999</v>
      </c>
      <c r="M30">
        <v>0.87680000000000002</v>
      </c>
      <c r="N30">
        <v>0.88</v>
      </c>
      <c r="O30">
        <v>0.88119999999999998</v>
      </c>
      <c r="P30">
        <v>0.88249999999999995</v>
      </c>
      <c r="Q30">
        <v>0.88370000000000004</v>
      </c>
      <c r="R30">
        <v>0.88500000000000001</v>
      </c>
      <c r="S30">
        <v>0.88580000000000003</v>
      </c>
      <c r="T30">
        <v>0.88690000000000002</v>
      </c>
      <c r="U30">
        <v>0.88700000000000001</v>
      </c>
      <c r="V30">
        <v>0.88800000000000001</v>
      </c>
      <c r="W30">
        <v>0.88839999999999997</v>
      </c>
      <c r="X30">
        <v>0.88819999999999999</v>
      </c>
      <c r="Y30">
        <v>0.88839999999999997</v>
      </c>
      <c r="Z30">
        <v>0.88790000000000002</v>
      </c>
      <c r="AA30">
        <v>0.88970000000000005</v>
      </c>
      <c r="AB30">
        <v>0.89119999999999999</v>
      </c>
      <c r="AC30">
        <v>0.89239999999999997</v>
      </c>
      <c r="AD30">
        <v>0.89159999999999995</v>
      </c>
      <c r="AE30">
        <v>0.89170000000000005</v>
      </c>
      <c r="AF30">
        <v>0.89149999999999996</v>
      </c>
      <c r="AG30">
        <v>0.8921</v>
      </c>
      <c r="AH30">
        <v>0.89270000000000005</v>
      </c>
      <c r="AI30">
        <v>0.89239999999999997</v>
      </c>
      <c r="AJ30">
        <v>0.89200000000000002</v>
      </c>
      <c r="AK30">
        <v>0.8921</v>
      </c>
      <c r="AL30">
        <v>0.89019999999999999</v>
      </c>
      <c r="AM30">
        <v>0.89049999999999996</v>
      </c>
      <c r="AN30">
        <v>0.88980000000000004</v>
      </c>
      <c r="AO30">
        <v>0.89029999999999998</v>
      </c>
      <c r="AP30">
        <v>0.89019999999999999</v>
      </c>
      <c r="AQ30">
        <v>0.88980000000000004</v>
      </c>
      <c r="AR30">
        <v>0.88829999999999998</v>
      </c>
      <c r="AS30">
        <v>0.88800000000000001</v>
      </c>
      <c r="AT30">
        <v>0.88749999999999996</v>
      </c>
      <c r="AU30">
        <v>0.88770000000000004</v>
      </c>
      <c r="AV30">
        <v>0.8881</v>
      </c>
      <c r="AW30">
        <v>0.88780000000000003</v>
      </c>
      <c r="AX30">
        <v>0.88729999999999998</v>
      </c>
      <c r="AY30">
        <v>0.88759999999999994</v>
      </c>
      <c r="AZ30">
        <v>0.88690000000000002</v>
      </c>
      <c r="BA30">
        <v>0.88629999999999998</v>
      </c>
      <c r="BB30">
        <v>0.88519999999999999</v>
      </c>
      <c r="BC30">
        <v>0.8861</v>
      </c>
      <c r="BD30">
        <v>0.88600000000000001</v>
      </c>
      <c r="BE30">
        <v>0.88580000000000003</v>
      </c>
      <c r="BF30">
        <v>0.88519999999999999</v>
      </c>
      <c r="BG30">
        <v>0.88470000000000004</v>
      </c>
      <c r="BH30">
        <v>0.88439999999999996</v>
      </c>
      <c r="BI30">
        <v>0.88429999999999997</v>
      </c>
      <c r="BJ30">
        <v>0.88429999999999997</v>
      </c>
      <c r="BK30">
        <v>0.88390000000000002</v>
      </c>
      <c r="BL30">
        <v>0.88380000000000003</v>
      </c>
      <c r="BM30">
        <v>0.88490000000000002</v>
      </c>
      <c r="BN30">
        <v>0.88290000000000002</v>
      </c>
      <c r="BO30">
        <v>0.88249999999999995</v>
      </c>
      <c r="BP30">
        <v>0.88180000000000003</v>
      </c>
      <c r="BQ30">
        <v>0.88300000000000001</v>
      </c>
      <c r="BR30">
        <v>0.88270000000000004</v>
      </c>
      <c r="BS30">
        <v>0.88300000000000001</v>
      </c>
      <c r="BT30">
        <v>0.88180000000000003</v>
      </c>
      <c r="BU30">
        <v>0.88139999999999996</v>
      </c>
      <c r="BV30">
        <v>0.88229999999999997</v>
      </c>
      <c r="BW30">
        <v>0.88090000000000002</v>
      </c>
      <c r="BX30">
        <v>0.88129999999999997</v>
      </c>
      <c r="BY30">
        <v>0.88039999999999996</v>
      </c>
      <c r="BZ30">
        <v>0.88190000000000002</v>
      </c>
      <c r="CA30">
        <v>0.88100000000000001</v>
      </c>
      <c r="CB30">
        <v>0.88019999999999998</v>
      </c>
      <c r="CC30">
        <v>0.87860000000000005</v>
      </c>
      <c r="CD30">
        <v>0.87829999999999997</v>
      </c>
      <c r="CE30">
        <v>0.87780000000000002</v>
      </c>
      <c r="CF30">
        <v>0.87680000000000002</v>
      </c>
      <c r="CG30">
        <v>0.878</v>
      </c>
      <c r="CH30">
        <v>0.87590000000000001</v>
      </c>
      <c r="CI30">
        <v>0.87670000000000003</v>
      </c>
      <c r="CJ30">
        <v>0.87870000000000004</v>
      </c>
      <c r="CK30">
        <v>0.87909999999999999</v>
      </c>
      <c r="CL30">
        <v>0.87319999999999998</v>
      </c>
      <c r="CM30">
        <v>0</v>
      </c>
      <c r="CN30">
        <v>0</v>
      </c>
      <c r="CO30" t="s">
        <v>217</v>
      </c>
      <c r="CP30">
        <v>0</v>
      </c>
      <c r="CQ30">
        <v>0</v>
      </c>
      <c r="CR30">
        <v>0</v>
      </c>
      <c r="CS30">
        <v>0</v>
      </c>
      <c r="CT30">
        <v>0</v>
      </c>
      <c r="CU30">
        <v>0</v>
      </c>
      <c r="CV30">
        <v>0</v>
      </c>
      <c r="CW30">
        <v>0</v>
      </c>
    </row>
    <row r="31" spans="4:101" x14ac:dyDescent="0.15">
      <c r="D31" s="26">
        <v>45301</v>
      </c>
      <c r="E31" s="27">
        <v>0.42486111111111113</v>
      </c>
      <c r="F31">
        <v>45</v>
      </c>
      <c r="G31">
        <v>65</v>
      </c>
      <c r="H31">
        <v>0</v>
      </c>
      <c r="I31">
        <v>45</v>
      </c>
      <c r="J31">
        <v>0.85029999999999994</v>
      </c>
      <c r="K31">
        <v>0.85250000000000004</v>
      </c>
      <c r="L31">
        <v>0.85089999999999999</v>
      </c>
      <c r="M31">
        <v>0.85409999999999997</v>
      </c>
      <c r="N31">
        <v>0.85599999999999998</v>
      </c>
      <c r="O31">
        <v>0.85750000000000004</v>
      </c>
      <c r="P31">
        <v>0.85950000000000004</v>
      </c>
      <c r="Q31">
        <v>0.86070000000000002</v>
      </c>
      <c r="R31">
        <v>0.86229999999999996</v>
      </c>
      <c r="S31">
        <v>0.86260000000000003</v>
      </c>
      <c r="T31">
        <v>0.8639</v>
      </c>
      <c r="U31">
        <v>0.86439999999999995</v>
      </c>
      <c r="V31">
        <v>0.86529999999999996</v>
      </c>
      <c r="W31">
        <v>0.86580000000000001</v>
      </c>
      <c r="X31">
        <v>0.86550000000000005</v>
      </c>
      <c r="Y31">
        <v>0.86599999999999999</v>
      </c>
      <c r="Z31">
        <v>0.86550000000000005</v>
      </c>
      <c r="AA31">
        <v>0.86699999999999999</v>
      </c>
      <c r="AB31">
        <v>0.86819999999999997</v>
      </c>
      <c r="AC31">
        <v>0.86929999999999996</v>
      </c>
      <c r="AD31">
        <v>0.86950000000000005</v>
      </c>
      <c r="AE31">
        <v>0.86970000000000003</v>
      </c>
      <c r="AF31">
        <v>0.87009999999999998</v>
      </c>
      <c r="AG31">
        <v>0.86980000000000002</v>
      </c>
      <c r="AH31">
        <v>0.87039999999999995</v>
      </c>
      <c r="AI31">
        <v>0.86970000000000003</v>
      </c>
      <c r="AJ31">
        <v>0.86970000000000003</v>
      </c>
      <c r="AK31">
        <v>0.86950000000000005</v>
      </c>
      <c r="AL31">
        <v>0.86760000000000004</v>
      </c>
      <c r="AM31">
        <v>0.86809999999999998</v>
      </c>
      <c r="AN31">
        <v>0.86770000000000003</v>
      </c>
      <c r="AO31">
        <v>0.86799999999999999</v>
      </c>
      <c r="AP31">
        <v>0.86750000000000005</v>
      </c>
      <c r="AQ31">
        <v>0.86709999999999998</v>
      </c>
      <c r="AR31">
        <v>0.86660000000000004</v>
      </c>
      <c r="AS31">
        <v>0.86570000000000003</v>
      </c>
      <c r="AT31">
        <v>0.86529999999999996</v>
      </c>
      <c r="AU31">
        <v>0.86470000000000002</v>
      </c>
      <c r="AV31">
        <v>0.86499999999999999</v>
      </c>
      <c r="AW31">
        <v>0.86550000000000005</v>
      </c>
      <c r="AX31">
        <v>0.86509999999999998</v>
      </c>
      <c r="AY31">
        <v>0.86519999999999997</v>
      </c>
      <c r="AZ31">
        <v>0.86419999999999997</v>
      </c>
      <c r="BA31">
        <v>0.86409999999999998</v>
      </c>
      <c r="BB31">
        <v>0.8629</v>
      </c>
      <c r="BC31">
        <v>0.86380000000000001</v>
      </c>
      <c r="BD31">
        <v>0.86319999999999997</v>
      </c>
      <c r="BE31">
        <v>0.86309999999999998</v>
      </c>
      <c r="BF31">
        <v>0.86309999999999998</v>
      </c>
      <c r="BG31">
        <v>0.86260000000000003</v>
      </c>
      <c r="BH31">
        <v>0.8629</v>
      </c>
      <c r="BI31">
        <v>0.86150000000000004</v>
      </c>
      <c r="BJ31">
        <v>0.86150000000000004</v>
      </c>
      <c r="BK31">
        <v>0.86150000000000004</v>
      </c>
      <c r="BL31">
        <v>0.86129999999999995</v>
      </c>
      <c r="BM31">
        <v>0.86199999999999999</v>
      </c>
      <c r="BN31">
        <v>0.86019999999999996</v>
      </c>
      <c r="BO31">
        <v>0.86060000000000003</v>
      </c>
      <c r="BP31">
        <v>0.85950000000000004</v>
      </c>
      <c r="BQ31">
        <v>0.86029999999999995</v>
      </c>
      <c r="BR31">
        <v>0.85909999999999997</v>
      </c>
      <c r="BS31">
        <v>0.85919999999999996</v>
      </c>
      <c r="BT31">
        <v>0.85919999999999996</v>
      </c>
      <c r="BU31">
        <v>0.85909999999999997</v>
      </c>
      <c r="BV31">
        <v>0.86009999999999998</v>
      </c>
      <c r="BW31">
        <v>0.85780000000000001</v>
      </c>
      <c r="BX31">
        <v>0.85870000000000002</v>
      </c>
      <c r="BY31">
        <v>0.85780000000000001</v>
      </c>
      <c r="BZ31">
        <v>0.85899999999999999</v>
      </c>
      <c r="CA31">
        <v>0.85780000000000001</v>
      </c>
      <c r="CB31">
        <v>0.8569</v>
      </c>
      <c r="CC31">
        <v>0.85629999999999995</v>
      </c>
      <c r="CD31">
        <v>0.85609999999999997</v>
      </c>
      <c r="CE31">
        <v>0.85619999999999996</v>
      </c>
      <c r="CF31">
        <v>0.85289999999999999</v>
      </c>
      <c r="CG31">
        <v>0.85440000000000005</v>
      </c>
      <c r="CH31">
        <v>0.85340000000000005</v>
      </c>
      <c r="CI31">
        <v>0.85389999999999999</v>
      </c>
      <c r="CJ31">
        <v>0.8538</v>
      </c>
      <c r="CK31">
        <v>0.85499999999999998</v>
      </c>
      <c r="CL31">
        <v>0.85270000000000001</v>
      </c>
      <c r="CM31">
        <v>0</v>
      </c>
      <c r="CN31">
        <v>0</v>
      </c>
      <c r="CO31" t="s">
        <v>217</v>
      </c>
      <c r="CP31">
        <v>0</v>
      </c>
      <c r="CQ31">
        <v>0</v>
      </c>
      <c r="CR31">
        <v>0</v>
      </c>
      <c r="CS31">
        <v>0</v>
      </c>
      <c r="CT31">
        <v>0</v>
      </c>
      <c r="CU31">
        <v>0</v>
      </c>
      <c r="CV31">
        <v>0</v>
      </c>
      <c r="CW31">
        <v>0</v>
      </c>
    </row>
    <row r="32" spans="4:101" x14ac:dyDescent="0.15">
      <c r="D32" s="26">
        <v>45301</v>
      </c>
      <c r="E32" s="27">
        <v>0.42490740740740746</v>
      </c>
      <c r="F32">
        <v>45</v>
      </c>
      <c r="G32">
        <v>70</v>
      </c>
      <c r="H32">
        <v>0</v>
      </c>
      <c r="I32">
        <v>45</v>
      </c>
      <c r="J32">
        <v>0.81759999999999999</v>
      </c>
      <c r="K32">
        <v>0.81779999999999997</v>
      </c>
      <c r="L32">
        <v>0.81879999999999997</v>
      </c>
      <c r="M32">
        <v>0.82079999999999997</v>
      </c>
      <c r="N32">
        <v>0.82330000000000003</v>
      </c>
      <c r="O32">
        <v>0.82499999999999996</v>
      </c>
      <c r="P32">
        <v>0.82679999999999998</v>
      </c>
      <c r="Q32">
        <v>0.82879999999999998</v>
      </c>
      <c r="R32">
        <v>0.82979999999999998</v>
      </c>
      <c r="S32">
        <v>0.83069999999999999</v>
      </c>
      <c r="T32">
        <v>0.83160000000000001</v>
      </c>
      <c r="U32">
        <v>0.83230000000000004</v>
      </c>
      <c r="V32">
        <v>0.83389999999999997</v>
      </c>
      <c r="W32">
        <v>0.83409999999999995</v>
      </c>
      <c r="X32">
        <v>0.83389999999999997</v>
      </c>
      <c r="Y32">
        <v>0.83409999999999995</v>
      </c>
      <c r="Z32">
        <v>0.83479999999999999</v>
      </c>
      <c r="AA32">
        <v>0.83609999999999995</v>
      </c>
      <c r="AB32">
        <v>0.83689999999999998</v>
      </c>
      <c r="AC32">
        <v>0.83789999999999998</v>
      </c>
      <c r="AD32">
        <v>0.83799999999999997</v>
      </c>
      <c r="AE32">
        <v>0.83940000000000003</v>
      </c>
      <c r="AF32">
        <v>0.83850000000000002</v>
      </c>
      <c r="AG32">
        <v>0.83860000000000001</v>
      </c>
      <c r="AH32">
        <v>0.8387</v>
      </c>
      <c r="AI32">
        <v>0.83919999999999995</v>
      </c>
      <c r="AJ32">
        <v>0.83960000000000001</v>
      </c>
      <c r="AK32">
        <v>0.83860000000000001</v>
      </c>
      <c r="AL32">
        <v>0.83750000000000002</v>
      </c>
      <c r="AM32">
        <v>0.83679999999999999</v>
      </c>
      <c r="AN32">
        <v>0.83720000000000006</v>
      </c>
      <c r="AO32">
        <v>0.83699999999999997</v>
      </c>
      <c r="AP32">
        <v>0.83660000000000001</v>
      </c>
      <c r="AQ32">
        <v>0.83650000000000002</v>
      </c>
      <c r="AR32">
        <v>0.83579999999999999</v>
      </c>
      <c r="AS32">
        <v>0.83579999999999999</v>
      </c>
      <c r="AT32">
        <v>0.83489999999999998</v>
      </c>
      <c r="AU32">
        <v>0.83440000000000003</v>
      </c>
      <c r="AV32">
        <v>0.83440000000000003</v>
      </c>
      <c r="AW32">
        <v>0.83460000000000001</v>
      </c>
      <c r="AX32">
        <v>0.83499999999999996</v>
      </c>
      <c r="AY32">
        <v>0.83450000000000002</v>
      </c>
      <c r="AZ32">
        <v>0.83409999999999995</v>
      </c>
      <c r="BA32">
        <v>0.83320000000000005</v>
      </c>
      <c r="BB32">
        <v>0.8327</v>
      </c>
      <c r="BC32">
        <v>0.83309999999999995</v>
      </c>
      <c r="BD32">
        <v>0.83279999999999998</v>
      </c>
      <c r="BE32">
        <v>0.83279999999999998</v>
      </c>
      <c r="BF32">
        <v>0.83240000000000003</v>
      </c>
      <c r="BG32">
        <v>0.83279999999999998</v>
      </c>
      <c r="BH32">
        <v>0.83199999999999996</v>
      </c>
      <c r="BI32">
        <v>0.83109999999999995</v>
      </c>
      <c r="BJ32">
        <v>0.83050000000000002</v>
      </c>
      <c r="BK32">
        <v>0.83069999999999999</v>
      </c>
      <c r="BL32">
        <v>0.83150000000000002</v>
      </c>
      <c r="BM32">
        <v>0.83120000000000005</v>
      </c>
      <c r="BN32">
        <v>0.83030000000000004</v>
      </c>
      <c r="BO32">
        <v>0.82979999999999998</v>
      </c>
      <c r="BP32">
        <v>0.83009999999999995</v>
      </c>
      <c r="BQ32">
        <v>0.82989999999999997</v>
      </c>
      <c r="BR32">
        <v>0.82920000000000005</v>
      </c>
      <c r="BS32">
        <v>0.82930000000000004</v>
      </c>
      <c r="BT32">
        <v>0.82909999999999995</v>
      </c>
      <c r="BU32">
        <v>0.83020000000000005</v>
      </c>
      <c r="BV32">
        <v>0.82940000000000003</v>
      </c>
      <c r="BW32">
        <v>0.82830000000000004</v>
      </c>
      <c r="BX32">
        <v>0.82799999999999996</v>
      </c>
      <c r="BY32">
        <v>0.82840000000000003</v>
      </c>
      <c r="BZ32">
        <v>0.82830000000000004</v>
      </c>
      <c r="CA32">
        <v>0.82630000000000003</v>
      </c>
      <c r="CB32">
        <v>0.82609999999999995</v>
      </c>
      <c r="CC32">
        <v>0.82569999999999999</v>
      </c>
      <c r="CD32">
        <v>0.82709999999999995</v>
      </c>
      <c r="CE32">
        <v>0.82489999999999997</v>
      </c>
      <c r="CF32">
        <v>0.82310000000000005</v>
      </c>
      <c r="CG32">
        <v>0.8236</v>
      </c>
      <c r="CH32">
        <v>0.82399999999999995</v>
      </c>
      <c r="CI32">
        <v>0.82440000000000002</v>
      </c>
      <c r="CJ32">
        <v>0.82440000000000002</v>
      </c>
      <c r="CK32">
        <v>0.82479999999999998</v>
      </c>
      <c r="CL32">
        <v>0.82210000000000005</v>
      </c>
      <c r="CM32">
        <v>0</v>
      </c>
      <c r="CN32">
        <v>0</v>
      </c>
      <c r="CO32" t="s">
        <v>217</v>
      </c>
      <c r="CP32">
        <v>0</v>
      </c>
      <c r="CQ32">
        <v>0</v>
      </c>
      <c r="CR32">
        <v>0</v>
      </c>
      <c r="CS32">
        <v>0</v>
      </c>
      <c r="CT32">
        <v>0</v>
      </c>
      <c r="CU32">
        <v>0</v>
      </c>
      <c r="CV32">
        <v>0</v>
      </c>
      <c r="CW32">
        <v>0</v>
      </c>
    </row>
    <row r="33" spans="4:101" x14ac:dyDescent="0.15">
      <c r="D33" s="26">
        <v>45301</v>
      </c>
      <c r="E33" s="27">
        <v>0.42495370370370367</v>
      </c>
      <c r="F33">
        <v>45</v>
      </c>
      <c r="G33">
        <v>75</v>
      </c>
      <c r="H33">
        <v>0</v>
      </c>
      <c r="I33">
        <v>45</v>
      </c>
      <c r="J33">
        <v>0.76139999999999997</v>
      </c>
      <c r="K33">
        <v>0.76280000000000003</v>
      </c>
      <c r="L33">
        <v>0.76349999999999996</v>
      </c>
      <c r="M33">
        <v>0.7661</v>
      </c>
      <c r="N33">
        <v>0.76939999999999997</v>
      </c>
      <c r="O33">
        <v>0.77110000000000001</v>
      </c>
      <c r="P33">
        <v>0.77359999999999995</v>
      </c>
      <c r="Q33">
        <v>0.77580000000000005</v>
      </c>
      <c r="R33">
        <v>0.77749999999999997</v>
      </c>
      <c r="S33">
        <v>0.77910000000000001</v>
      </c>
      <c r="T33">
        <v>0.78039999999999998</v>
      </c>
      <c r="U33">
        <v>0.78139999999999998</v>
      </c>
      <c r="V33">
        <v>0.78269999999999995</v>
      </c>
      <c r="W33">
        <v>0.78339999999999999</v>
      </c>
      <c r="X33">
        <v>0.78380000000000005</v>
      </c>
      <c r="Y33">
        <v>0.78469999999999995</v>
      </c>
      <c r="Z33">
        <v>0.7853</v>
      </c>
      <c r="AA33">
        <v>0.78610000000000002</v>
      </c>
      <c r="AB33">
        <v>0.78810000000000002</v>
      </c>
      <c r="AC33">
        <v>0.78900000000000003</v>
      </c>
      <c r="AD33">
        <v>0.78949999999999998</v>
      </c>
      <c r="AE33">
        <v>0.79039999999999999</v>
      </c>
      <c r="AF33">
        <v>0.7903</v>
      </c>
      <c r="AG33">
        <v>0.79110000000000003</v>
      </c>
      <c r="AH33">
        <v>0.79100000000000004</v>
      </c>
      <c r="AI33">
        <v>0.79090000000000005</v>
      </c>
      <c r="AJ33">
        <v>0.79100000000000004</v>
      </c>
      <c r="AK33">
        <v>0.79049999999999998</v>
      </c>
      <c r="AL33">
        <v>0.79039999999999999</v>
      </c>
      <c r="AM33">
        <v>0.79039999999999999</v>
      </c>
      <c r="AN33">
        <v>0.79059999999999997</v>
      </c>
      <c r="AO33">
        <v>0.79020000000000001</v>
      </c>
      <c r="AP33">
        <v>0.79020000000000001</v>
      </c>
      <c r="AQ33">
        <v>0.78990000000000005</v>
      </c>
      <c r="AR33">
        <v>0.78969999999999996</v>
      </c>
      <c r="AS33">
        <v>0.7893</v>
      </c>
      <c r="AT33">
        <v>0.78869999999999996</v>
      </c>
      <c r="AU33">
        <v>0.78890000000000005</v>
      </c>
      <c r="AV33">
        <v>0.78879999999999995</v>
      </c>
      <c r="AW33">
        <v>0.78879999999999995</v>
      </c>
      <c r="AX33">
        <v>0.78869999999999996</v>
      </c>
      <c r="AY33">
        <v>0.78869999999999996</v>
      </c>
      <c r="AZ33">
        <v>0.78900000000000003</v>
      </c>
      <c r="BA33">
        <v>0.7883</v>
      </c>
      <c r="BB33">
        <v>0.78749999999999998</v>
      </c>
      <c r="BC33">
        <v>0.78749999999999998</v>
      </c>
      <c r="BD33">
        <v>0.78749999999999998</v>
      </c>
      <c r="BE33">
        <v>0.7873</v>
      </c>
      <c r="BF33">
        <v>0.7873</v>
      </c>
      <c r="BG33">
        <v>0.78720000000000001</v>
      </c>
      <c r="BH33">
        <v>0.78700000000000003</v>
      </c>
      <c r="BI33">
        <v>0.78669999999999995</v>
      </c>
      <c r="BJ33">
        <v>0.7863</v>
      </c>
      <c r="BK33">
        <v>0.78590000000000004</v>
      </c>
      <c r="BL33">
        <v>0.78580000000000005</v>
      </c>
      <c r="BM33">
        <v>0.78620000000000001</v>
      </c>
      <c r="BN33">
        <v>0.78569999999999995</v>
      </c>
      <c r="BO33">
        <v>0.7853</v>
      </c>
      <c r="BP33">
        <v>0.78520000000000001</v>
      </c>
      <c r="BQ33">
        <v>0.78459999999999996</v>
      </c>
      <c r="BR33">
        <v>0.78439999999999999</v>
      </c>
      <c r="BS33">
        <v>0.78449999999999998</v>
      </c>
      <c r="BT33">
        <v>0.7843</v>
      </c>
      <c r="BU33">
        <v>0.78459999999999996</v>
      </c>
      <c r="BV33">
        <v>0.78439999999999999</v>
      </c>
      <c r="BW33">
        <v>0.78380000000000005</v>
      </c>
      <c r="BX33">
        <v>0.78359999999999996</v>
      </c>
      <c r="BY33">
        <v>0.78359999999999996</v>
      </c>
      <c r="BZ33">
        <v>0.78290000000000004</v>
      </c>
      <c r="CA33">
        <v>0.7823</v>
      </c>
      <c r="CB33">
        <v>0.78180000000000005</v>
      </c>
      <c r="CC33">
        <v>0.78180000000000005</v>
      </c>
      <c r="CD33">
        <v>0.78210000000000002</v>
      </c>
      <c r="CE33">
        <v>0.78069999999999995</v>
      </c>
      <c r="CF33">
        <v>0.77980000000000005</v>
      </c>
      <c r="CG33">
        <v>0.77980000000000005</v>
      </c>
      <c r="CH33">
        <v>0.77900000000000003</v>
      </c>
      <c r="CI33">
        <v>0.77810000000000001</v>
      </c>
      <c r="CJ33">
        <v>0.77939999999999998</v>
      </c>
      <c r="CK33">
        <v>0.77890000000000004</v>
      </c>
      <c r="CL33">
        <v>0.77829999999999999</v>
      </c>
      <c r="CM33">
        <v>0</v>
      </c>
      <c r="CN33">
        <v>0</v>
      </c>
      <c r="CO33" t="s">
        <v>217</v>
      </c>
      <c r="CP33">
        <v>0</v>
      </c>
      <c r="CQ33">
        <v>0</v>
      </c>
      <c r="CR33">
        <v>0</v>
      </c>
      <c r="CS33">
        <v>0</v>
      </c>
      <c r="CT33">
        <v>0</v>
      </c>
      <c r="CU33">
        <v>0</v>
      </c>
      <c r="CV33">
        <v>0</v>
      </c>
      <c r="CW33">
        <v>0</v>
      </c>
    </row>
    <row r="34" spans="4:101" x14ac:dyDescent="0.15">
      <c r="D34" s="26" t="s">
        <v>276</v>
      </c>
      <c r="E34" s="27" t="s">
        <v>276</v>
      </c>
      <c r="F34">
        <v>45</v>
      </c>
      <c r="G34">
        <v>0</v>
      </c>
      <c r="H34">
        <v>0</v>
      </c>
      <c r="I34">
        <v>90</v>
      </c>
      <c r="J34" t="s">
        <v>276</v>
      </c>
      <c r="K34" t="s">
        <v>276</v>
      </c>
      <c r="L34" t="s">
        <v>276</v>
      </c>
      <c r="M34" t="s">
        <v>276</v>
      </c>
      <c r="N34" t="s">
        <v>276</v>
      </c>
      <c r="O34" t="s">
        <v>276</v>
      </c>
      <c r="P34" t="s">
        <v>276</v>
      </c>
      <c r="Q34" t="s">
        <v>276</v>
      </c>
      <c r="R34" t="s">
        <v>276</v>
      </c>
      <c r="S34" t="s">
        <v>276</v>
      </c>
      <c r="T34" t="s">
        <v>276</v>
      </c>
      <c r="U34" t="s">
        <v>276</v>
      </c>
      <c r="V34" t="s">
        <v>276</v>
      </c>
      <c r="W34" t="s">
        <v>276</v>
      </c>
      <c r="X34" t="s">
        <v>276</v>
      </c>
      <c r="Y34" t="s">
        <v>276</v>
      </c>
      <c r="Z34" t="s">
        <v>276</v>
      </c>
      <c r="AA34" t="s">
        <v>276</v>
      </c>
      <c r="AB34" t="s">
        <v>276</v>
      </c>
      <c r="AC34" t="s">
        <v>276</v>
      </c>
      <c r="AD34" t="s">
        <v>276</v>
      </c>
      <c r="AE34" t="s">
        <v>276</v>
      </c>
      <c r="AF34" t="s">
        <v>276</v>
      </c>
      <c r="AG34" t="s">
        <v>276</v>
      </c>
      <c r="AH34" t="s">
        <v>276</v>
      </c>
      <c r="AI34" t="s">
        <v>276</v>
      </c>
      <c r="AJ34" t="s">
        <v>276</v>
      </c>
      <c r="AK34" t="s">
        <v>276</v>
      </c>
      <c r="AL34" t="s">
        <v>276</v>
      </c>
      <c r="AM34" t="s">
        <v>276</v>
      </c>
      <c r="AN34" t="s">
        <v>276</v>
      </c>
      <c r="AO34" t="s">
        <v>276</v>
      </c>
      <c r="AP34" t="s">
        <v>276</v>
      </c>
      <c r="AQ34" t="s">
        <v>276</v>
      </c>
      <c r="AR34" t="s">
        <v>276</v>
      </c>
      <c r="AS34" t="s">
        <v>276</v>
      </c>
      <c r="AT34" t="s">
        <v>276</v>
      </c>
      <c r="AU34" t="s">
        <v>276</v>
      </c>
      <c r="AV34" t="s">
        <v>276</v>
      </c>
      <c r="AW34" t="s">
        <v>276</v>
      </c>
      <c r="AX34" t="s">
        <v>276</v>
      </c>
      <c r="AY34" t="s">
        <v>276</v>
      </c>
      <c r="AZ34" t="s">
        <v>276</v>
      </c>
      <c r="BA34" t="s">
        <v>276</v>
      </c>
      <c r="BB34" t="s">
        <v>276</v>
      </c>
      <c r="BC34" t="s">
        <v>276</v>
      </c>
      <c r="BD34" t="s">
        <v>276</v>
      </c>
      <c r="BE34" t="s">
        <v>276</v>
      </c>
      <c r="BF34" t="s">
        <v>276</v>
      </c>
      <c r="BG34" t="s">
        <v>276</v>
      </c>
      <c r="BH34" t="s">
        <v>276</v>
      </c>
      <c r="BI34" t="s">
        <v>276</v>
      </c>
      <c r="BJ34" t="s">
        <v>276</v>
      </c>
      <c r="BK34" t="s">
        <v>276</v>
      </c>
      <c r="BL34" t="s">
        <v>276</v>
      </c>
      <c r="BM34" t="s">
        <v>276</v>
      </c>
      <c r="BN34" t="s">
        <v>276</v>
      </c>
      <c r="BO34" t="s">
        <v>276</v>
      </c>
      <c r="BP34" t="s">
        <v>276</v>
      </c>
      <c r="BQ34" t="s">
        <v>276</v>
      </c>
      <c r="BR34" t="s">
        <v>276</v>
      </c>
      <c r="BS34" t="s">
        <v>276</v>
      </c>
      <c r="BT34" t="s">
        <v>276</v>
      </c>
      <c r="BU34" t="s">
        <v>276</v>
      </c>
      <c r="BV34" t="s">
        <v>276</v>
      </c>
      <c r="BW34" t="s">
        <v>276</v>
      </c>
      <c r="BX34" t="s">
        <v>276</v>
      </c>
      <c r="BY34" t="s">
        <v>276</v>
      </c>
      <c r="BZ34" t="s">
        <v>276</v>
      </c>
      <c r="CA34" t="s">
        <v>276</v>
      </c>
      <c r="CB34" t="s">
        <v>276</v>
      </c>
      <c r="CC34" t="s">
        <v>276</v>
      </c>
      <c r="CD34" t="s">
        <v>276</v>
      </c>
      <c r="CE34" t="s">
        <v>276</v>
      </c>
      <c r="CF34" t="s">
        <v>276</v>
      </c>
      <c r="CG34" t="s">
        <v>276</v>
      </c>
      <c r="CH34" t="s">
        <v>276</v>
      </c>
      <c r="CI34" t="s">
        <v>276</v>
      </c>
      <c r="CJ34" t="s">
        <v>276</v>
      </c>
      <c r="CK34" t="s">
        <v>276</v>
      </c>
      <c r="CL34" t="s">
        <v>276</v>
      </c>
      <c r="CM34" t="s">
        <v>276</v>
      </c>
      <c r="CN34" t="s">
        <v>276</v>
      </c>
      <c r="CO34" t="s">
        <v>276</v>
      </c>
      <c r="CP34" t="s">
        <v>276</v>
      </c>
      <c r="CQ34" t="s">
        <v>276</v>
      </c>
      <c r="CR34" t="s">
        <v>276</v>
      </c>
      <c r="CS34" t="s">
        <v>276</v>
      </c>
      <c r="CT34" t="s">
        <v>276</v>
      </c>
      <c r="CU34" t="s">
        <v>276</v>
      </c>
      <c r="CV34" t="s">
        <v>276</v>
      </c>
      <c r="CW34" t="s">
        <v>276</v>
      </c>
    </row>
    <row r="35" spans="4:101" x14ac:dyDescent="0.15">
      <c r="D35" s="26" t="s">
        <v>276</v>
      </c>
      <c r="E35" s="27" t="s">
        <v>276</v>
      </c>
      <c r="F35">
        <v>45</v>
      </c>
      <c r="G35">
        <v>5</v>
      </c>
      <c r="H35">
        <v>0</v>
      </c>
      <c r="I35">
        <v>90</v>
      </c>
      <c r="J35" t="s">
        <v>276</v>
      </c>
      <c r="K35" t="s">
        <v>276</v>
      </c>
      <c r="L35" t="s">
        <v>276</v>
      </c>
      <c r="M35" t="s">
        <v>276</v>
      </c>
      <c r="N35" t="s">
        <v>276</v>
      </c>
      <c r="O35" t="s">
        <v>276</v>
      </c>
      <c r="P35" t="s">
        <v>276</v>
      </c>
      <c r="Q35" t="s">
        <v>276</v>
      </c>
      <c r="R35" t="s">
        <v>276</v>
      </c>
      <c r="S35" t="s">
        <v>276</v>
      </c>
      <c r="T35" t="s">
        <v>276</v>
      </c>
      <c r="U35" t="s">
        <v>276</v>
      </c>
      <c r="V35" t="s">
        <v>276</v>
      </c>
      <c r="W35" t="s">
        <v>276</v>
      </c>
      <c r="X35" t="s">
        <v>276</v>
      </c>
      <c r="Y35" t="s">
        <v>276</v>
      </c>
      <c r="Z35" t="s">
        <v>276</v>
      </c>
      <c r="AA35" t="s">
        <v>276</v>
      </c>
      <c r="AB35" t="s">
        <v>276</v>
      </c>
      <c r="AC35" t="s">
        <v>276</v>
      </c>
      <c r="AD35" t="s">
        <v>276</v>
      </c>
      <c r="AE35" t="s">
        <v>276</v>
      </c>
      <c r="AF35" t="s">
        <v>276</v>
      </c>
      <c r="AG35" t="s">
        <v>276</v>
      </c>
      <c r="AH35" t="s">
        <v>276</v>
      </c>
      <c r="AI35" t="s">
        <v>276</v>
      </c>
      <c r="AJ35" t="s">
        <v>276</v>
      </c>
      <c r="AK35" t="s">
        <v>276</v>
      </c>
      <c r="AL35" t="s">
        <v>276</v>
      </c>
      <c r="AM35" t="s">
        <v>276</v>
      </c>
      <c r="AN35" t="s">
        <v>276</v>
      </c>
      <c r="AO35" t="s">
        <v>276</v>
      </c>
      <c r="AP35" t="s">
        <v>276</v>
      </c>
      <c r="AQ35" t="s">
        <v>276</v>
      </c>
      <c r="AR35" t="s">
        <v>276</v>
      </c>
      <c r="AS35" t="s">
        <v>276</v>
      </c>
      <c r="AT35" t="s">
        <v>276</v>
      </c>
      <c r="AU35" t="s">
        <v>276</v>
      </c>
      <c r="AV35" t="s">
        <v>276</v>
      </c>
      <c r="AW35" t="s">
        <v>276</v>
      </c>
      <c r="AX35" t="s">
        <v>276</v>
      </c>
      <c r="AY35" t="s">
        <v>276</v>
      </c>
      <c r="AZ35" t="s">
        <v>276</v>
      </c>
      <c r="BA35" t="s">
        <v>276</v>
      </c>
      <c r="BB35" t="s">
        <v>276</v>
      </c>
      <c r="BC35" t="s">
        <v>276</v>
      </c>
      <c r="BD35" t="s">
        <v>276</v>
      </c>
      <c r="BE35" t="s">
        <v>276</v>
      </c>
      <c r="BF35" t="s">
        <v>276</v>
      </c>
      <c r="BG35" t="s">
        <v>276</v>
      </c>
      <c r="BH35" t="s">
        <v>276</v>
      </c>
      <c r="BI35" t="s">
        <v>276</v>
      </c>
      <c r="BJ35" t="s">
        <v>276</v>
      </c>
      <c r="BK35" t="s">
        <v>276</v>
      </c>
      <c r="BL35" t="s">
        <v>276</v>
      </c>
      <c r="BM35" t="s">
        <v>276</v>
      </c>
      <c r="BN35" t="s">
        <v>276</v>
      </c>
      <c r="BO35" t="s">
        <v>276</v>
      </c>
      <c r="BP35" t="s">
        <v>276</v>
      </c>
      <c r="BQ35" t="s">
        <v>276</v>
      </c>
      <c r="BR35" t="s">
        <v>276</v>
      </c>
      <c r="BS35" t="s">
        <v>276</v>
      </c>
      <c r="BT35" t="s">
        <v>276</v>
      </c>
      <c r="BU35" t="s">
        <v>276</v>
      </c>
      <c r="BV35" t="s">
        <v>276</v>
      </c>
      <c r="BW35" t="s">
        <v>276</v>
      </c>
      <c r="BX35" t="s">
        <v>276</v>
      </c>
      <c r="BY35" t="s">
        <v>276</v>
      </c>
      <c r="BZ35" t="s">
        <v>276</v>
      </c>
      <c r="CA35" t="s">
        <v>276</v>
      </c>
      <c r="CB35" t="s">
        <v>276</v>
      </c>
      <c r="CC35" t="s">
        <v>276</v>
      </c>
      <c r="CD35" t="s">
        <v>276</v>
      </c>
      <c r="CE35" t="s">
        <v>276</v>
      </c>
      <c r="CF35" t="s">
        <v>276</v>
      </c>
      <c r="CG35" t="s">
        <v>276</v>
      </c>
      <c r="CH35" t="s">
        <v>276</v>
      </c>
      <c r="CI35" t="s">
        <v>276</v>
      </c>
      <c r="CJ35" t="s">
        <v>276</v>
      </c>
      <c r="CK35" t="s">
        <v>276</v>
      </c>
      <c r="CL35" t="s">
        <v>276</v>
      </c>
      <c r="CM35" t="s">
        <v>276</v>
      </c>
      <c r="CN35" t="s">
        <v>276</v>
      </c>
      <c r="CO35" t="s">
        <v>276</v>
      </c>
      <c r="CP35" t="s">
        <v>276</v>
      </c>
      <c r="CQ35" t="s">
        <v>276</v>
      </c>
      <c r="CR35" t="s">
        <v>276</v>
      </c>
      <c r="CS35" t="s">
        <v>276</v>
      </c>
      <c r="CT35" t="s">
        <v>276</v>
      </c>
      <c r="CU35" t="s">
        <v>276</v>
      </c>
      <c r="CV35" t="s">
        <v>276</v>
      </c>
      <c r="CW35" t="s">
        <v>276</v>
      </c>
    </row>
    <row r="36" spans="4:101" x14ac:dyDescent="0.15">
      <c r="D36" s="26" t="s">
        <v>276</v>
      </c>
      <c r="E36" s="27" t="s">
        <v>276</v>
      </c>
      <c r="F36">
        <v>45</v>
      </c>
      <c r="G36">
        <v>10</v>
      </c>
      <c r="H36">
        <v>0</v>
      </c>
      <c r="I36">
        <v>90</v>
      </c>
      <c r="J36" t="s">
        <v>276</v>
      </c>
      <c r="K36" t="s">
        <v>276</v>
      </c>
      <c r="L36" t="s">
        <v>276</v>
      </c>
      <c r="M36" t="s">
        <v>276</v>
      </c>
      <c r="N36" t="s">
        <v>276</v>
      </c>
      <c r="O36" t="s">
        <v>276</v>
      </c>
      <c r="P36" t="s">
        <v>276</v>
      </c>
      <c r="Q36" t="s">
        <v>276</v>
      </c>
      <c r="R36" t="s">
        <v>276</v>
      </c>
      <c r="S36" t="s">
        <v>276</v>
      </c>
      <c r="T36" t="s">
        <v>276</v>
      </c>
      <c r="U36" t="s">
        <v>276</v>
      </c>
      <c r="V36" t="s">
        <v>276</v>
      </c>
      <c r="W36" t="s">
        <v>276</v>
      </c>
      <c r="X36" t="s">
        <v>276</v>
      </c>
      <c r="Y36" t="s">
        <v>276</v>
      </c>
      <c r="Z36" t="s">
        <v>276</v>
      </c>
      <c r="AA36" t="s">
        <v>276</v>
      </c>
      <c r="AB36" t="s">
        <v>276</v>
      </c>
      <c r="AC36" t="s">
        <v>276</v>
      </c>
      <c r="AD36" t="s">
        <v>276</v>
      </c>
      <c r="AE36" t="s">
        <v>276</v>
      </c>
      <c r="AF36" t="s">
        <v>276</v>
      </c>
      <c r="AG36" t="s">
        <v>276</v>
      </c>
      <c r="AH36" t="s">
        <v>276</v>
      </c>
      <c r="AI36" t="s">
        <v>276</v>
      </c>
      <c r="AJ36" t="s">
        <v>276</v>
      </c>
      <c r="AK36" t="s">
        <v>276</v>
      </c>
      <c r="AL36" t="s">
        <v>276</v>
      </c>
      <c r="AM36" t="s">
        <v>276</v>
      </c>
      <c r="AN36" t="s">
        <v>276</v>
      </c>
      <c r="AO36" t="s">
        <v>276</v>
      </c>
      <c r="AP36" t="s">
        <v>276</v>
      </c>
      <c r="AQ36" t="s">
        <v>276</v>
      </c>
      <c r="AR36" t="s">
        <v>276</v>
      </c>
      <c r="AS36" t="s">
        <v>276</v>
      </c>
      <c r="AT36" t="s">
        <v>276</v>
      </c>
      <c r="AU36" t="s">
        <v>276</v>
      </c>
      <c r="AV36" t="s">
        <v>276</v>
      </c>
      <c r="AW36" t="s">
        <v>276</v>
      </c>
      <c r="AX36" t="s">
        <v>276</v>
      </c>
      <c r="AY36" t="s">
        <v>276</v>
      </c>
      <c r="AZ36" t="s">
        <v>276</v>
      </c>
      <c r="BA36" t="s">
        <v>276</v>
      </c>
      <c r="BB36" t="s">
        <v>276</v>
      </c>
      <c r="BC36" t="s">
        <v>276</v>
      </c>
      <c r="BD36" t="s">
        <v>276</v>
      </c>
      <c r="BE36" t="s">
        <v>276</v>
      </c>
      <c r="BF36" t="s">
        <v>276</v>
      </c>
      <c r="BG36" t="s">
        <v>276</v>
      </c>
      <c r="BH36" t="s">
        <v>276</v>
      </c>
      <c r="BI36" t="s">
        <v>276</v>
      </c>
      <c r="BJ36" t="s">
        <v>276</v>
      </c>
      <c r="BK36" t="s">
        <v>276</v>
      </c>
      <c r="BL36" t="s">
        <v>276</v>
      </c>
      <c r="BM36" t="s">
        <v>276</v>
      </c>
      <c r="BN36" t="s">
        <v>276</v>
      </c>
      <c r="BO36" t="s">
        <v>276</v>
      </c>
      <c r="BP36" t="s">
        <v>276</v>
      </c>
      <c r="BQ36" t="s">
        <v>276</v>
      </c>
      <c r="BR36" t="s">
        <v>276</v>
      </c>
      <c r="BS36" t="s">
        <v>276</v>
      </c>
      <c r="BT36" t="s">
        <v>276</v>
      </c>
      <c r="BU36" t="s">
        <v>276</v>
      </c>
      <c r="BV36" t="s">
        <v>276</v>
      </c>
      <c r="BW36" t="s">
        <v>276</v>
      </c>
      <c r="BX36" t="s">
        <v>276</v>
      </c>
      <c r="BY36" t="s">
        <v>276</v>
      </c>
      <c r="BZ36" t="s">
        <v>276</v>
      </c>
      <c r="CA36" t="s">
        <v>276</v>
      </c>
      <c r="CB36" t="s">
        <v>276</v>
      </c>
      <c r="CC36" t="s">
        <v>276</v>
      </c>
      <c r="CD36" t="s">
        <v>276</v>
      </c>
      <c r="CE36" t="s">
        <v>276</v>
      </c>
      <c r="CF36" t="s">
        <v>276</v>
      </c>
      <c r="CG36" t="s">
        <v>276</v>
      </c>
      <c r="CH36" t="s">
        <v>276</v>
      </c>
      <c r="CI36" t="s">
        <v>276</v>
      </c>
      <c r="CJ36" t="s">
        <v>276</v>
      </c>
      <c r="CK36" t="s">
        <v>276</v>
      </c>
      <c r="CL36" t="s">
        <v>276</v>
      </c>
      <c r="CM36" t="s">
        <v>276</v>
      </c>
      <c r="CN36" t="s">
        <v>276</v>
      </c>
      <c r="CO36" t="s">
        <v>276</v>
      </c>
      <c r="CP36" t="s">
        <v>276</v>
      </c>
      <c r="CQ36" t="s">
        <v>276</v>
      </c>
      <c r="CR36" t="s">
        <v>276</v>
      </c>
      <c r="CS36" t="s">
        <v>276</v>
      </c>
      <c r="CT36" t="s">
        <v>276</v>
      </c>
      <c r="CU36" t="s">
        <v>276</v>
      </c>
      <c r="CV36" t="s">
        <v>276</v>
      </c>
      <c r="CW36" t="s">
        <v>276</v>
      </c>
    </row>
    <row r="37" spans="4:101" x14ac:dyDescent="0.15">
      <c r="D37" s="26" t="s">
        <v>276</v>
      </c>
      <c r="E37" s="27" t="s">
        <v>276</v>
      </c>
      <c r="F37">
        <v>45</v>
      </c>
      <c r="G37">
        <v>15</v>
      </c>
      <c r="H37">
        <v>0</v>
      </c>
      <c r="I37">
        <v>90</v>
      </c>
      <c r="J37" t="s">
        <v>276</v>
      </c>
      <c r="K37" t="s">
        <v>276</v>
      </c>
      <c r="L37" t="s">
        <v>276</v>
      </c>
      <c r="M37" t="s">
        <v>276</v>
      </c>
      <c r="N37" t="s">
        <v>276</v>
      </c>
      <c r="O37" t="s">
        <v>276</v>
      </c>
      <c r="P37" t="s">
        <v>276</v>
      </c>
      <c r="Q37" t="s">
        <v>276</v>
      </c>
      <c r="R37" t="s">
        <v>276</v>
      </c>
      <c r="S37" t="s">
        <v>276</v>
      </c>
      <c r="T37" t="s">
        <v>276</v>
      </c>
      <c r="U37" t="s">
        <v>276</v>
      </c>
      <c r="V37" t="s">
        <v>276</v>
      </c>
      <c r="W37" t="s">
        <v>276</v>
      </c>
      <c r="X37" t="s">
        <v>276</v>
      </c>
      <c r="Y37" t="s">
        <v>276</v>
      </c>
      <c r="Z37" t="s">
        <v>276</v>
      </c>
      <c r="AA37" t="s">
        <v>276</v>
      </c>
      <c r="AB37" t="s">
        <v>276</v>
      </c>
      <c r="AC37" t="s">
        <v>276</v>
      </c>
      <c r="AD37" t="s">
        <v>276</v>
      </c>
      <c r="AE37" t="s">
        <v>276</v>
      </c>
      <c r="AF37" t="s">
        <v>276</v>
      </c>
      <c r="AG37" t="s">
        <v>276</v>
      </c>
      <c r="AH37" t="s">
        <v>276</v>
      </c>
      <c r="AI37" t="s">
        <v>276</v>
      </c>
      <c r="AJ37" t="s">
        <v>276</v>
      </c>
      <c r="AK37" t="s">
        <v>276</v>
      </c>
      <c r="AL37" t="s">
        <v>276</v>
      </c>
      <c r="AM37" t="s">
        <v>276</v>
      </c>
      <c r="AN37" t="s">
        <v>276</v>
      </c>
      <c r="AO37" t="s">
        <v>276</v>
      </c>
      <c r="AP37" t="s">
        <v>276</v>
      </c>
      <c r="AQ37" t="s">
        <v>276</v>
      </c>
      <c r="AR37" t="s">
        <v>276</v>
      </c>
      <c r="AS37" t="s">
        <v>276</v>
      </c>
      <c r="AT37" t="s">
        <v>276</v>
      </c>
      <c r="AU37" t="s">
        <v>276</v>
      </c>
      <c r="AV37" t="s">
        <v>276</v>
      </c>
      <c r="AW37" t="s">
        <v>276</v>
      </c>
      <c r="AX37" t="s">
        <v>276</v>
      </c>
      <c r="AY37" t="s">
        <v>276</v>
      </c>
      <c r="AZ37" t="s">
        <v>276</v>
      </c>
      <c r="BA37" t="s">
        <v>276</v>
      </c>
      <c r="BB37" t="s">
        <v>276</v>
      </c>
      <c r="BC37" t="s">
        <v>276</v>
      </c>
      <c r="BD37" t="s">
        <v>276</v>
      </c>
      <c r="BE37" t="s">
        <v>276</v>
      </c>
      <c r="BF37" t="s">
        <v>276</v>
      </c>
      <c r="BG37" t="s">
        <v>276</v>
      </c>
      <c r="BH37" t="s">
        <v>276</v>
      </c>
      <c r="BI37" t="s">
        <v>276</v>
      </c>
      <c r="BJ37" t="s">
        <v>276</v>
      </c>
      <c r="BK37" t="s">
        <v>276</v>
      </c>
      <c r="BL37" t="s">
        <v>276</v>
      </c>
      <c r="BM37" t="s">
        <v>276</v>
      </c>
      <c r="BN37" t="s">
        <v>276</v>
      </c>
      <c r="BO37" t="s">
        <v>276</v>
      </c>
      <c r="BP37" t="s">
        <v>276</v>
      </c>
      <c r="BQ37" t="s">
        <v>276</v>
      </c>
      <c r="BR37" t="s">
        <v>276</v>
      </c>
      <c r="BS37" t="s">
        <v>276</v>
      </c>
      <c r="BT37" t="s">
        <v>276</v>
      </c>
      <c r="BU37" t="s">
        <v>276</v>
      </c>
      <c r="BV37" t="s">
        <v>276</v>
      </c>
      <c r="BW37" t="s">
        <v>276</v>
      </c>
      <c r="BX37" t="s">
        <v>276</v>
      </c>
      <c r="BY37" t="s">
        <v>276</v>
      </c>
      <c r="BZ37" t="s">
        <v>276</v>
      </c>
      <c r="CA37" t="s">
        <v>276</v>
      </c>
      <c r="CB37" t="s">
        <v>276</v>
      </c>
      <c r="CC37" t="s">
        <v>276</v>
      </c>
      <c r="CD37" t="s">
        <v>276</v>
      </c>
      <c r="CE37" t="s">
        <v>276</v>
      </c>
      <c r="CF37" t="s">
        <v>276</v>
      </c>
      <c r="CG37" t="s">
        <v>276</v>
      </c>
      <c r="CH37" t="s">
        <v>276</v>
      </c>
      <c r="CI37" t="s">
        <v>276</v>
      </c>
      <c r="CJ37" t="s">
        <v>276</v>
      </c>
      <c r="CK37" t="s">
        <v>276</v>
      </c>
      <c r="CL37" t="s">
        <v>276</v>
      </c>
      <c r="CM37" t="s">
        <v>276</v>
      </c>
      <c r="CN37" t="s">
        <v>276</v>
      </c>
      <c r="CO37" t="s">
        <v>276</v>
      </c>
      <c r="CP37" t="s">
        <v>276</v>
      </c>
      <c r="CQ37" t="s">
        <v>276</v>
      </c>
      <c r="CR37" t="s">
        <v>276</v>
      </c>
      <c r="CS37" t="s">
        <v>276</v>
      </c>
      <c r="CT37" t="s">
        <v>276</v>
      </c>
      <c r="CU37" t="s">
        <v>276</v>
      </c>
      <c r="CV37" t="s">
        <v>276</v>
      </c>
      <c r="CW37" t="s">
        <v>276</v>
      </c>
    </row>
    <row r="38" spans="4:101" x14ac:dyDescent="0.15">
      <c r="D38" s="26" t="s">
        <v>276</v>
      </c>
      <c r="E38" s="27" t="s">
        <v>276</v>
      </c>
      <c r="F38">
        <v>45</v>
      </c>
      <c r="G38">
        <v>20</v>
      </c>
      <c r="H38">
        <v>0</v>
      </c>
      <c r="I38">
        <v>90</v>
      </c>
      <c r="J38" t="s">
        <v>276</v>
      </c>
      <c r="K38" t="s">
        <v>276</v>
      </c>
      <c r="L38" t="s">
        <v>276</v>
      </c>
      <c r="M38" t="s">
        <v>276</v>
      </c>
      <c r="N38" t="s">
        <v>276</v>
      </c>
      <c r="O38" t="s">
        <v>276</v>
      </c>
      <c r="P38" t="s">
        <v>276</v>
      </c>
      <c r="Q38" t="s">
        <v>276</v>
      </c>
      <c r="R38" t="s">
        <v>276</v>
      </c>
      <c r="S38" t="s">
        <v>276</v>
      </c>
      <c r="T38" t="s">
        <v>276</v>
      </c>
      <c r="U38" t="s">
        <v>276</v>
      </c>
      <c r="V38" t="s">
        <v>276</v>
      </c>
      <c r="W38" t="s">
        <v>276</v>
      </c>
      <c r="X38" t="s">
        <v>276</v>
      </c>
      <c r="Y38" t="s">
        <v>276</v>
      </c>
      <c r="Z38" t="s">
        <v>276</v>
      </c>
      <c r="AA38" t="s">
        <v>276</v>
      </c>
      <c r="AB38" t="s">
        <v>276</v>
      </c>
      <c r="AC38" t="s">
        <v>276</v>
      </c>
      <c r="AD38" t="s">
        <v>276</v>
      </c>
      <c r="AE38" t="s">
        <v>276</v>
      </c>
      <c r="AF38" t="s">
        <v>276</v>
      </c>
      <c r="AG38" t="s">
        <v>276</v>
      </c>
      <c r="AH38" t="s">
        <v>276</v>
      </c>
      <c r="AI38" t="s">
        <v>276</v>
      </c>
      <c r="AJ38" t="s">
        <v>276</v>
      </c>
      <c r="AK38" t="s">
        <v>276</v>
      </c>
      <c r="AL38" t="s">
        <v>276</v>
      </c>
      <c r="AM38" t="s">
        <v>276</v>
      </c>
      <c r="AN38" t="s">
        <v>276</v>
      </c>
      <c r="AO38" t="s">
        <v>276</v>
      </c>
      <c r="AP38" t="s">
        <v>276</v>
      </c>
      <c r="AQ38" t="s">
        <v>276</v>
      </c>
      <c r="AR38" t="s">
        <v>276</v>
      </c>
      <c r="AS38" t="s">
        <v>276</v>
      </c>
      <c r="AT38" t="s">
        <v>276</v>
      </c>
      <c r="AU38" t="s">
        <v>276</v>
      </c>
      <c r="AV38" t="s">
        <v>276</v>
      </c>
      <c r="AW38" t="s">
        <v>276</v>
      </c>
      <c r="AX38" t="s">
        <v>276</v>
      </c>
      <c r="AY38" t="s">
        <v>276</v>
      </c>
      <c r="AZ38" t="s">
        <v>276</v>
      </c>
      <c r="BA38" t="s">
        <v>276</v>
      </c>
      <c r="BB38" t="s">
        <v>276</v>
      </c>
      <c r="BC38" t="s">
        <v>276</v>
      </c>
      <c r="BD38" t="s">
        <v>276</v>
      </c>
      <c r="BE38" t="s">
        <v>276</v>
      </c>
      <c r="BF38" t="s">
        <v>276</v>
      </c>
      <c r="BG38" t="s">
        <v>276</v>
      </c>
      <c r="BH38" t="s">
        <v>276</v>
      </c>
      <c r="BI38" t="s">
        <v>276</v>
      </c>
      <c r="BJ38" t="s">
        <v>276</v>
      </c>
      <c r="BK38" t="s">
        <v>276</v>
      </c>
      <c r="BL38" t="s">
        <v>276</v>
      </c>
      <c r="BM38" t="s">
        <v>276</v>
      </c>
      <c r="BN38" t="s">
        <v>276</v>
      </c>
      <c r="BO38" t="s">
        <v>276</v>
      </c>
      <c r="BP38" t="s">
        <v>276</v>
      </c>
      <c r="BQ38" t="s">
        <v>276</v>
      </c>
      <c r="BR38" t="s">
        <v>276</v>
      </c>
      <c r="BS38" t="s">
        <v>276</v>
      </c>
      <c r="BT38" t="s">
        <v>276</v>
      </c>
      <c r="BU38" t="s">
        <v>276</v>
      </c>
      <c r="BV38" t="s">
        <v>276</v>
      </c>
      <c r="BW38" t="s">
        <v>276</v>
      </c>
      <c r="BX38" t="s">
        <v>276</v>
      </c>
      <c r="BY38" t="s">
        <v>276</v>
      </c>
      <c r="BZ38" t="s">
        <v>276</v>
      </c>
      <c r="CA38" t="s">
        <v>276</v>
      </c>
      <c r="CB38" t="s">
        <v>276</v>
      </c>
      <c r="CC38" t="s">
        <v>276</v>
      </c>
      <c r="CD38" t="s">
        <v>276</v>
      </c>
      <c r="CE38" t="s">
        <v>276</v>
      </c>
      <c r="CF38" t="s">
        <v>276</v>
      </c>
      <c r="CG38" t="s">
        <v>276</v>
      </c>
      <c r="CH38" t="s">
        <v>276</v>
      </c>
      <c r="CI38" t="s">
        <v>276</v>
      </c>
      <c r="CJ38" t="s">
        <v>276</v>
      </c>
      <c r="CK38" t="s">
        <v>276</v>
      </c>
      <c r="CL38" t="s">
        <v>276</v>
      </c>
      <c r="CM38" t="s">
        <v>276</v>
      </c>
      <c r="CN38" t="s">
        <v>276</v>
      </c>
      <c r="CO38" t="s">
        <v>276</v>
      </c>
      <c r="CP38" t="s">
        <v>276</v>
      </c>
      <c r="CQ38" t="s">
        <v>276</v>
      </c>
      <c r="CR38" t="s">
        <v>276</v>
      </c>
      <c r="CS38" t="s">
        <v>276</v>
      </c>
      <c r="CT38" t="s">
        <v>276</v>
      </c>
      <c r="CU38" t="s">
        <v>276</v>
      </c>
      <c r="CV38" t="s">
        <v>276</v>
      </c>
      <c r="CW38" t="s">
        <v>276</v>
      </c>
    </row>
    <row r="39" spans="4:101" x14ac:dyDescent="0.15">
      <c r="D39" s="26" t="s">
        <v>276</v>
      </c>
      <c r="E39" s="27" t="s">
        <v>276</v>
      </c>
      <c r="F39">
        <v>45</v>
      </c>
      <c r="G39">
        <v>25</v>
      </c>
      <c r="H39">
        <v>0</v>
      </c>
      <c r="I39">
        <v>90</v>
      </c>
      <c r="J39" t="s">
        <v>276</v>
      </c>
      <c r="K39" t="s">
        <v>276</v>
      </c>
      <c r="L39" t="s">
        <v>276</v>
      </c>
      <c r="M39" t="s">
        <v>276</v>
      </c>
      <c r="N39" t="s">
        <v>276</v>
      </c>
      <c r="O39" t="s">
        <v>276</v>
      </c>
      <c r="P39" t="s">
        <v>276</v>
      </c>
      <c r="Q39" t="s">
        <v>276</v>
      </c>
      <c r="R39" t="s">
        <v>276</v>
      </c>
      <c r="S39" t="s">
        <v>276</v>
      </c>
      <c r="T39" t="s">
        <v>276</v>
      </c>
      <c r="U39" t="s">
        <v>276</v>
      </c>
      <c r="V39" t="s">
        <v>276</v>
      </c>
      <c r="W39" t="s">
        <v>276</v>
      </c>
      <c r="X39" t="s">
        <v>276</v>
      </c>
      <c r="Y39" t="s">
        <v>276</v>
      </c>
      <c r="Z39" t="s">
        <v>276</v>
      </c>
      <c r="AA39" t="s">
        <v>276</v>
      </c>
      <c r="AB39" t="s">
        <v>276</v>
      </c>
      <c r="AC39" t="s">
        <v>276</v>
      </c>
      <c r="AD39" t="s">
        <v>276</v>
      </c>
      <c r="AE39" t="s">
        <v>276</v>
      </c>
      <c r="AF39" t="s">
        <v>276</v>
      </c>
      <c r="AG39" t="s">
        <v>276</v>
      </c>
      <c r="AH39" t="s">
        <v>276</v>
      </c>
      <c r="AI39" t="s">
        <v>276</v>
      </c>
      <c r="AJ39" t="s">
        <v>276</v>
      </c>
      <c r="AK39" t="s">
        <v>276</v>
      </c>
      <c r="AL39" t="s">
        <v>276</v>
      </c>
      <c r="AM39" t="s">
        <v>276</v>
      </c>
      <c r="AN39" t="s">
        <v>276</v>
      </c>
      <c r="AO39" t="s">
        <v>276</v>
      </c>
      <c r="AP39" t="s">
        <v>276</v>
      </c>
      <c r="AQ39" t="s">
        <v>276</v>
      </c>
      <c r="AR39" t="s">
        <v>276</v>
      </c>
      <c r="AS39" t="s">
        <v>276</v>
      </c>
      <c r="AT39" t="s">
        <v>276</v>
      </c>
      <c r="AU39" t="s">
        <v>276</v>
      </c>
      <c r="AV39" t="s">
        <v>276</v>
      </c>
      <c r="AW39" t="s">
        <v>276</v>
      </c>
      <c r="AX39" t="s">
        <v>276</v>
      </c>
      <c r="AY39" t="s">
        <v>276</v>
      </c>
      <c r="AZ39" t="s">
        <v>276</v>
      </c>
      <c r="BA39" t="s">
        <v>276</v>
      </c>
      <c r="BB39" t="s">
        <v>276</v>
      </c>
      <c r="BC39" t="s">
        <v>276</v>
      </c>
      <c r="BD39" t="s">
        <v>276</v>
      </c>
      <c r="BE39" t="s">
        <v>276</v>
      </c>
      <c r="BF39" t="s">
        <v>276</v>
      </c>
      <c r="BG39" t="s">
        <v>276</v>
      </c>
      <c r="BH39" t="s">
        <v>276</v>
      </c>
      <c r="BI39" t="s">
        <v>276</v>
      </c>
      <c r="BJ39" t="s">
        <v>276</v>
      </c>
      <c r="BK39" t="s">
        <v>276</v>
      </c>
      <c r="BL39" t="s">
        <v>276</v>
      </c>
      <c r="BM39" t="s">
        <v>276</v>
      </c>
      <c r="BN39" t="s">
        <v>276</v>
      </c>
      <c r="BO39" t="s">
        <v>276</v>
      </c>
      <c r="BP39" t="s">
        <v>276</v>
      </c>
      <c r="BQ39" t="s">
        <v>276</v>
      </c>
      <c r="BR39" t="s">
        <v>276</v>
      </c>
      <c r="BS39" t="s">
        <v>276</v>
      </c>
      <c r="BT39" t="s">
        <v>276</v>
      </c>
      <c r="BU39" t="s">
        <v>276</v>
      </c>
      <c r="BV39" t="s">
        <v>276</v>
      </c>
      <c r="BW39" t="s">
        <v>276</v>
      </c>
      <c r="BX39" t="s">
        <v>276</v>
      </c>
      <c r="BY39" t="s">
        <v>276</v>
      </c>
      <c r="BZ39" t="s">
        <v>276</v>
      </c>
      <c r="CA39" t="s">
        <v>276</v>
      </c>
      <c r="CB39" t="s">
        <v>276</v>
      </c>
      <c r="CC39" t="s">
        <v>276</v>
      </c>
      <c r="CD39" t="s">
        <v>276</v>
      </c>
      <c r="CE39" t="s">
        <v>276</v>
      </c>
      <c r="CF39" t="s">
        <v>276</v>
      </c>
      <c r="CG39" t="s">
        <v>276</v>
      </c>
      <c r="CH39" t="s">
        <v>276</v>
      </c>
      <c r="CI39" t="s">
        <v>276</v>
      </c>
      <c r="CJ39" t="s">
        <v>276</v>
      </c>
      <c r="CK39" t="s">
        <v>276</v>
      </c>
      <c r="CL39" t="s">
        <v>276</v>
      </c>
      <c r="CM39" t="s">
        <v>276</v>
      </c>
      <c r="CN39" t="s">
        <v>276</v>
      </c>
      <c r="CO39" t="s">
        <v>276</v>
      </c>
      <c r="CP39" t="s">
        <v>276</v>
      </c>
      <c r="CQ39" t="s">
        <v>276</v>
      </c>
      <c r="CR39" t="s">
        <v>276</v>
      </c>
      <c r="CS39" t="s">
        <v>276</v>
      </c>
      <c r="CT39" t="s">
        <v>276</v>
      </c>
      <c r="CU39" t="s">
        <v>276</v>
      </c>
      <c r="CV39" t="s">
        <v>276</v>
      </c>
      <c r="CW39" t="s">
        <v>276</v>
      </c>
    </row>
    <row r="40" spans="4:101" x14ac:dyDescent="0.15">
      <c r="D40" s="26">
        <v>45301</v>
      </c>
      <c r="E40" s="27">
        <v>0.42527777777777781</v>
      </c>
      <c r="F40">
        <v>45</v>
      </c>
      <c r="G40">
        <v>30</v>
      </c>
      <c r="H40">
        <v>0</v>
      </c>
      <c r="I40">
        <v>90</v>
      </c>
      <c r="J40">
        <v>0.95709999999999995</v>
      </c>
      <c r="K40">
        <v>0.95820000000000005</v>
      </c>
      <c r="L40">
        <v>0.95940000000000003</v>
      </c>
      <c r="M40">
        <v>0.96140000000000003</v>
      </c>
      <c r="N40">
        <v>0.96479999999999999</v>
      </c>
      <c r="O40">
        <v>0.96479999999999999</v>
      </c>
      <c r="P40">
        <v>0.96699999999999997</v>
      </c>
      <c r="Q40">
        <v>0.96740000000000004</v>
      </c>
      <c r="R40">
        <v>0.96870000000000001</v>
      </c>
      <c r="S40">
        <v>0.96919999999999995</v>
      </c>
      <c r="T40">
        <v>0.97030000000000005</v>
      </c>
      <c r="U40">
        <v>0.97099999999999997</v>
      </c>
      <c r="V40">
        <v>0.97130000000000005</v>
      </c>
      <c r="W40">
        <v>0.97199999999999998</v>
      </c>
      <c r="X40">
        <v>0.97109999999999996</v>
      </c>
      <c r="Y40">
        <v>0.97140000000000004</v>
      </c>
      <c r="Z40">
        <v>0.97189999999999999</v>
      </c>
      <c r="AA40">
        <v>0.97289999999999999</v>
      </c>
      <c r="AB40">
        <v>0.97519999999999996</v>
      </c>
      <c r="AC40">
        <v>0.97560000000000002</v>
      </c>
      <c r="AD40">
        <v>0.97609999999999997</v>
      </c>
      <c r="AE40">
        <v>0.97650000000000003</v>
      </c>
      <c r="AF40">
        <v>0.97619999999999996</v>
      </c>
      <c r="AG40">
        <v>0.97729999999999995</v>
      </c>
      <c r="AH40">
        <v>0.97719999999999996</v>
      </c>
      <c r="AI40">
        <v>0.97899999999999998</v>
      </c>
      <c r="AJ40">
        <v>0.97719999999999996</v>
      </c>
      <c r="AK40">
        <v>0.97689999999999999</v>
      </c>
      <c r="AL40">
        <v>0.97440000000000004</v>
      </c>
      <c r="AM40">
        <v>0.97519999999999996</v>
      </c>
      <c r="AN40">
        <v>0.9758</v>
      </c>
      <c r="AO40">
        <v>0.97519999999999996</v>
      </c>
      <c r="AP40">
        <v>0.97509999999999997</v>
      </c>
      <c r="AQ40">
        <v>0.9738</v>
      </c>
      <c r="AR40">
        <v>0.97309999999999997</v>
      </c>
      <c r="AS40">
        <v>0.97289999999999999</v>
      </c>
      <c r="AT40">
        <v>0.97219999999999995</v>
      </c>
      <c r="AU40">
        <v>0.97240000000000004</v>
      </c>
      <c r="AV40">
        <v>0.97250000000000003</v>
      </c>
      <c r="AW40">
        <v>0.97340000000000004</v>
      </c>
      <c r="AX40">
        <v>0.97160000000000002</v>
      </c>
      <c r="AY40">
        <v>0.97189999999999999</v>
      </c>
      <c r="AZ40">
        <v>0.97109999999999996</v>
      </c>
      <c r="BA40">
        <v>0.97089999999999999</v>
      </c>
      <c r="BB40">
        <v>0.97050000000000003</v>
      </c>
      <c r="BC40">
        <v>0.97109999999999996</v>
      </c>
      <c r="BD40">
        <v>0.97109999999999996</v>
      </c>
      <c r="BE40">
        <v>0.97</v>
      </c>
      <c r="BF40">
        <v>0.97009999999999996</v>
      </c>
      <c r="BG40">
        <v>0.96970000000000001</v>
      </c>
      <c r="BH40">
        <v>0.96930000000000005</v>
      </c>
      <c r="BI40">
        <v>0.96909999999999996</v>
      </c>
      <c r="BJ40">
        <v>0.96899999999999997</v>
      </c>
      <c r="BK40">
        <v>0.96970000000000001</v>
      </c>
      <c r="BL40">
        <v>0.96889999999999998</v>
      </c>
      <c r="BM40">
        <v>0.96960000000000002</v>
      </c>
      <c r="BN40">
        <v>0.96730000000000005</v>
      </c>
      <c r="BO40">
        <v>0.96719999999999995</v>
      </c>
      <c r="BP40">
        <v>0.96809999999999996</v>
      </c>
      <c r="BQ40">
        <v>0.96830000000000005</v>
      </c>
      <c r="BR40">
        <v>0.96870000000000001</v>
      </c>
      <c r="BS40">
        <v>0.96760000000000002</v>
      </c>
      <c r="BT40">
        <v>0.96840000000000004</v>
      </c>
      <c r="BU40">
        <v>0.96709999999999996</v>
      </c>
      <c r="BV40">
        <v>0.96789999999999998</v>
      </c>
      <c r="BW40">
        <v>0.96599999999999997</v>
      </c>
      <c r="BX40">
        <v>0.96660000000000001</v>
      </c>
      <c r="BY40">
        <v>0.9677</v>
      </c>
      <c r="BZ40">
        <v>0.96779999999999999</v>
      </c>
      <c r="CA40">
        <v>0.96730000000000005</v>
      </c>
      <c r="CB40">
        <v>0.96499999999999997</v>
      </c>
      <c r="CC40">
        <v>0.9647</v>
      </c>
      <c r="CD40">
        <v>0.96430000000000005</v>
      </c>
      <c r="CE40">
        <v>0.9637</v>
      </c>
      <c r="CF40">
        <v>0.96209999999999996</v>
      </c>
      <c r="CG40">
        <v>0.96399999999999997</v>
      </c>
      <c r="CH40">
        <v>0.96389999999999998</v>
      </c>
      <c r="CI40">
        <v>0.96279999999999999</v>
      </c>
      <c r="CJ40">
        <v>0.96509999999999996</v>
      </c>
      <c r="CK40">
        <v>0.96379999999999999</v>
      </c>
      <c r="CL40">
        <v>0.95940000000000003</v>
      </c>
      <c r="CM40">
        <v>0</v>
      </c>
      <c r="CN40">
        <v>0</v>
      </c>
      <c r="CO40" t="s">
        <v>217</v>
      </c>
      <c r="CP40">
        <v>0</v>
      </c>
      <c r="CQ40">
        <v>0</v>
      </c>
      <c r="CR40">
        <v>0</v>
      </c>
      <c r="CS40">
        <v>0</v>
      </c>
      <c r="CT40">
        <v>0</v>
      </c>
      <c r="CU40">
        <v>0</v>
      </c>
      <c r="CV40">
        <v>0</v>
      </c>
      <c r="CW40">
        <v>0</v>
      </c>
    </row>
    <row r="41" spans="4:101" x14ac:dyDescent="0.15">
      <c r="D41" s="26">
        <v>45301</v>
      </c>
      <c r="E41" s="27">
        <v>0.42532407407407408</v>
      </c>
      <c r="F41">
        <v>45</v>
      </c>
      <c r="G41">
        <v>35</v>
      </c>
      <c r="H41">
        <v>0</v>
      </c>
      <c r="I41">
        <v>90</v>
      </c>
      <c r="J41">
        <v>0.95569999999999999</v>
      </c>
      <c r="K41">
        <v>0.95389999999999997</v>
      </c>
      <c r="L41">
        <v>0.95620000000000005</v>
      </c>
      <c r="M41">
        <v>0.95799999999999996</v>
      </c>
      <c r="N41">
        <v>0.9617</v>
      </c>
      <c r="O41">
        <v>0.96179999999999999</v>
      </c>
      <c r="P41">
        <v>0.96389999999999998</v>
      </c>
      <c r="Q41">
        <v>0.96440000000000003</v>
      </c>
      <c r="R41">
        <v>0.96550000000000002</v>
      </c>
      <c r="S41">
        <v>0.96609999999999996</v>
      </c>
      <c r="T41">
        <v>0.96719999999999995</v>
      </c>
      <c r="U41">
        <v>0.96789999999999998</v>
      </c>
      <c r="V41">
        <v>0.96840000000000004</v>
      </c>
      <c r="W41">
        <v>0.96899999999999997</v>
      </c>
      <c r="X41">
        <v>0.96809999999999996</v>
      </c>
      <c r="Y41">
        <v>0.96799999999999997</v>
      </c>
      <c r="Z41">
        <v>0.96919999999999995</v>
      </c>
      <c r="AA41">
        <v>0.97050000000000003</v>
      </c>
      <c r="AB41">
        <v>0.97219999999999995</v>
      </c>
      <c r="AC41">
        <v>0.97250000000000003</v>
      </c>
      <c r="AD41">
        <v>0.97250000000000003</v>
      </c>
      <c r="AE41">
        <v>0.97360000000000002</v>
      </c>
      <c r="AF41">
        <v>0.9738</v>
      </c>
      <c r="AG41">
        <v>0.97440000000000004</v>
      </c>
      <c r="AH41">
        <v>0.97440000000000004</v>
      </c>
      <c r="AI41">
        <v>0.97589999999999999</v>
      </c>
      <c r="AJ41">
        <v>0.97440000000000004</v>
      </c>
      <c r="AK41">
        <v>0.97389999999999999</v>
      </c>
      <c r="AL41">
        <v>0.97189999999999999</v>
      </c>
      <c r="AM41">
        <v>0.97170000000000001</v>
      </c>
      <c r="AN41">
        <v>0.97219999999999995</v>
      </c>
      <c r="AO41">
        <v>0.97219999999999995</v>
      </c>
      <c r="AP41">
        <v>0.97219999999999995</v>
      </c>
      <c r="AQ41">
        <v>0.97109999999999996</v>
      </c>
      <c r="AR41">
        <v>0.96960000000000002</v>
      </c>
      <c r="AS41">
        <v>0.97</v>
      </c>
      <c r="AT41">
        <v>0.96930000000000005</v>
      </c>
      <c r="AU41">
        <v>0.96970000000000001</v>
      </c>
      <c r="AV41">
        <v>0.96940000000000004</v>
      </c>
      <c r="AW41">
        <v>0.97030000000000005</v>
      </c>
      <c r="AX41">
        <v>0.96899999999999997</v>
      </c>
      <c r="AY41">
        <v>0.96909999999999996</v>
      </c>
      <c r="AZ41">
        <v>0.96789999999999998</v>
      </c>
      <c r="BA41">
        <v>0.96730000000000005</v>
      </c>
      <c r="BB41">
        <v>0.96760000000000002</v>
      </c>
      <c r="BC41">
        <v>0.96819999999999995</v>
      </c>
      <c r="BD41">
        <v>0.96850000000000003</v>
      </c>
      <c r="BE41">
        <v>0.96760000000000002</v>
      </c>
      <c r="BF41">
        <v>0.96679999999999999</v>
      </c>
      <c r="BG41">
        <v>0.96689999999999998</v>
      </c>
      <c r="BH41">
        <v>0.96679999999999999</v>
      </c>
      <c r="BI41">
        <v>0.96660000000000001</v>
      </c>
      <c r="BJ41">
        <v>0.96589999999999998</v>
      </c>
      <c r="BK41">
        <v>0.96689999999999998</v>
      </c>
      <c r="BL41">
        <v>0.96630000000000005</v>
      </c>
      <c r="BM41">
        <v>0.96689999999999998</v>
      </c>
      <c r="BN41">
        <v>0.9647</v>
      </c>
      <c r="BO41">
        <v>0.96430000000000005</v>
      </c>
      <c r="BP41">
        <v>0.96560000000000001</v>
      </c>
      <c r="BQ41">
        <v>0.96519999999999995</v>
      </c>
      <c r="BR41">
        <v>0.9657</v>
      </c>
      <c r="BS41">
        <v>0.9647</v>
      </c>
      <c r="BT41">
        <v>0.96499999999999997</v>
      </c>
      <c r="BU41">
        <v>0.96430000000000005</v>
      </c>
      <c r="BV41">
        <v>0.96589999999999998</v>
      </c>
      <c r="BW41">
        <v>0.96389999999999998</v>
      </c>
      <c r="BX41">
        <v>0.96340000000000003</v>
      </c>
      <c r="BY41">
        <v>0.96440000000000003</v>
      </c>
      <c r="BZ41">
        <v>0.96489999999999998</v>
      </c>
      <c r="CA41">
        <v>0.96419999999999995</v>
      </c>
      <c r="CB41">
        <v>0.96240000000000003</v>
      </c>
      <c r="CC41">
        <v>0.96109999999999995</v>
      </c>
      <c r="CD41">
        <v>0.96150000000000002</v>
      </c>
      <c r="CE41">
        <v>0.96130000000000004</v>
      </c>
      <c r="CF41">
        <v>0.96</v>
      </c>
      <c r="CG41">
        <v>0.9607</v>
      </c>
      <c r="CH41">
        <v>0.96099999999999997</v>
      </c>
      <c r="CI41">
        <v>0.95989999999999998</v>
      </c>
      <c r="CJ41">
        <v>0.96220000000000006</v>
      </c>
      <c r="CK41">
        <v>0.96009999999999995</v>
      </c>
      <c r="CL41">
        <v>0.9546</v>
      </c>
      <c r="CM41">
        <v>0</v>
      </c>
      <c r="CN41">
        <v>0</v>
      </c>
      <c r="CO41" t="s">
        <v>217</v>
      </c>
      <c r="CP41">
        <v>0</v>
      </c>
      <c r="CQ41">
        <v>0</v>
      </c>
      <c r="CR41">
        <v>0</v>
      </c>
      <c r="CS41">
        <v>0</v>
      </c>
      <c r="CT41">
        <v>0</v>
      </c>
      <c r="CU41">
        <v>0</v>
      </c>
      <c r="CV41">
        <v>0</v>
      </c>
      <c r="CW41">
        <v>0</v>
      </c>
    </row>
    <row r="42" spans="4:101" x14ac:dyDescent="0.15">
      <c r="D42" s="26">
        <v>45301</v>
      </c>
      <c r="E42" s="27">
        <v>0.4253703703703704</v>
      </c>
      <c r="F42">
        <v>45</v>
      </c>
      <c r="G42">
        <v>40</v>
      </c>
      <c r="H42">
        <v>0</v>
      </c>
      <c r="I42">
        <v>90</v>
      </c>
      <c r="J42">
        <v>0.95130000000000003</v>
      </c>
      <c r="K42">
        <v>0.95330000000000004</v>
      </c>
      <c r="L42">
        <v>0.95199999999999996</v>
      </c>
      <c r="M42">
        <v>0.95450000000000002</v>
      </c>
      <c r="N42">
        <v>0.95650000000000002</v>
      </c>
      <c r="O42">
        <v>0.95789999999999997</v>
      </c>
      <c r="P42">
        <v>0.95960000000000001</v>
      </c>
      <c r="Q42">
        <v>0.9607</v>
      </c>
      <c r="R42">
        <v>0.96189999999999998</v>
      </c>
      <c r="S42">
        <v>0.96220000000000006</v>
      </c>
      <c r="T42">
        <v>0.96340000000000003</v>
      </c>
      <c r="U42">
        <v>0.96340000000000003</v>
      </c>
      <c r="V42">
        <v>0.96399999999999997</v>
      </c>
      <c r="W42">
        <v>0.96450000000000002</v>
      </c>
      <c r="X42">
        <v>0.96430000000000005</v>
      </c>
      <c r="Y42">
        <v>0.96499999999999997</v>
      </c>
      <c r="Z42">
        <v>0.96489999999999998</v>
      </c>
      <c r="AA42">
        <v>0.96589999999999998</v>
      </c>
      <c r="AB42">
        <v>0.96740000000000004</v>
      </c>
      <c r="AC42">
        <v>0.96870000000000001</v>
      </c>
      <c r="AD42">
        <v>0.96930000000000005</v>
      </c>
      <c r="AE42">
        <v>0.96950000000000003</v>
      </c>
      <c r="AF42">
        <v>0.97030000000000005</v>
      </c>
      <c r="AG42">
        <v>0.96989999999999998</v>
      </c>
      <c r="AH42">
        <v>0.97070000000000001</v>
      </c>
      <c r="AI42">
        <v>0.96960000000000002</v>
      </c>
      <c r="AJ42">
        <v>0.9698</v>
      </c>
      <c r="AK42">
        <v>0.96940000000000004</v>
      </c>
      <c r="AL42">
        <v>0.96809999999999996</v>
      </c>
      <c r="AM42">
        <v>0.96819999999999995</v>
      </c>
      <c r="AN42">
        <v>0.96750000000000003</v>
      </c>
      <c r="AO42">
        <v>0.9677</v>
      </c>
      <c r="AP42">
        <v>0.96740000000000004</v>
      </c>
      <c r="AQ42">
        <v>0.96709999999999996</v>
      </c>
      <c r="AR42">
        <v>0.96650000000000003</v>
      </c>
      <c r="AS42">
        <v>0.96589999999999998</v>
      </c>
      <c r="AT42">
        <v>0.96579999999999999</v>
      </c>
      <c r="AU42">
        <v>0.96489999999999998</v>
      </c>
      <c r="AV42">
        <v>0.96550000000000002</v>
      </c>
      <c r="AW42">
        <v>0.96499999999999997</v>
      </c>
      <c r="AX42">
        <v>0.96479999999999999</v>
      </c>
      <c r="AY42">
        <v>0.96509999999999996</v>
      </c>
      <c r="AZ42">
        <v>0.96489999999999998</v>
      </c>
      <c r="BA42">
        <v>0.96440000000000003</v>
      </c>
      <c r="BB42">
        <v>0.96330000000000005</v>
      </c>
      <c r="BC42">
        <v>0.96379999999999999</v>
      </c>
      <c r="BD42">
        <v>0.9637</v>
      </c>
      <c r="BE42">
        <v>0.96319999999999995</v>
      </c>
      <c r="BF42">
        <v>0.96350000000000002</v>
      </c>
      <c r="BG42">
        <v>0.96309999999999996</v>
      </c>
      <c r="BH42">
        <v>0.96330000000000005</v>
      </c>
      <c r="BI42">
        <v>0.96240000000000003</v>
      </c>
      <c r="BJ42">
        <v>0.96279999999999999</v>
      </c>
      <c r="BK42">
        <v>0.96179999999999999</v>
      </c>
      <c r="BL42">
        <v>0.96199999999999997</v>
      </c>
      <c r="BM42">
        <v>0.96240000000000003</v>
      </c>
      <c r="BN42">
        <v>0.96150000000000002</v>
      </c>
      <c r="BO42">
        <v>0.96140000000000003</v>
      </c>
      <c r="BP42">
        <v>0.96130000000000004</v>
      </c>
      <c r="BQ42">
        <v>0.96140000000000003</v>
      </c>
      <c r="BR42">
        <v>0.96060000000000001</v>
      </c>
      <c r="BS42">
        <v>0.96099999999999997</v>
      </c>
      <c r="BT42">
        <v>0.96040000000000003</v>
      </c>
      <c r="BU42">
        <v>0.96040000000000003</v>
      </c>
      <c r="BV42">
        <v>0.96140000000000003</v>
      </c>
      <c r="BW42">
        <v>0.96</v>
      </c>
      <c r="BX42">
        <v>0.96050000000000002</v>
      </c>
      <c r="BY42">
        <v>0.95940000000000003</v>
      </c>
      <c r="BZ42">
        <v>0.95989999999999998</v>
      </c>
      <c r="CA42">
        <v>0.95930000000000004</v>
      </c>
      <c r="CB42">
        <v>0.95850000000000002</v>
      </c>
      <c r="CC42">
        <v>0.95830000000000004</v>
      </c>
      <c r="CD42">
        <v>0.95830000000000004</v>
      </c>
      <c r="CE42">
        <v>0.95809999999999995</v>
      </c>
      <c r="CF42">
        <v>0.95550000000000002</v>
      </c>
      <c r="CG42">
        <v>0.95750000000000002</v>
      </c>
      <c r="CH42">
        <v>0.95479999999999998</v>
      </c>
      <c r="CI42">
        <v>0.95469999999999999</v>
      </c>
      <c r="CJ42">
        <v>0.95569999999999999</v>
      </c>
      <c r="CK42">
        <v>0.95650000000000002</v>
      </c>
      <c r="CL42">
        <v>0.95540000000000003</v>
      </c>
      <c r="CM42">
        <v>0</v>
      </c>
      <c r="CN42">
        <v>0</v>
      </c>
      <c r="CO42" t="s">
        <v>217</v>
      </c>
      <c r="CP42">
        <v>0</v>
      </c>
      <c r="CQ42">
        <v>0</v>
      </c>
      <c r="CR42">
        <v>0</v>
      </c>
      <c r="CS42">
        <v>0</v>
      </c>
      <c r="CT42">
        <v>0</v>
      </c>
      <c r="CU42">
        <v>0</v>
      </c>
      <c r="CV42">
        <v>0</v>
      </c>
      <c r="CW42">
        <v>0</v>
      </c>
    </row>
    <row r="43" spans="4:101" x14ac:dyDescent="0.15">
      <c r="D43" s="26">
        <v>45301</v>
      </c>
      <c r="E43" s="27">
        <v>0.42541666666666672</v>
      </c>
      <c r="F43">
        <v>45</v>
      </c>
      <c r="G43">
        <v>45</v>
      </c>
      <c r="H43">
        <v>0</v>
      </c>
      <c r="I43">
        <v>90</v>
      </c>
      <c r="J43">
        <v>0.94330000000000003</v>
      </c>
      <c r="K43">
        <v>0.94889999999999997</v>
      </c>
      <c r="L43">
        <v>0.94630000000000003</v>
      </c>
      <c r="M43">
        <v>0.94969999999999999</v>
      </c>
      <c r="N43">
        <v>0.95089999999999997</v>
      </c>
      <c r="O43">
        <v>0.95199999999999996</v>
      </c>
      <c r="P43">
        <v>0.95399999999999996</v>
      </c>
      <c r="Q43">
        <v>0.95430000000000004</v>
      </c>
      <c r="R43">
        <v>0.95620000000000005</v>
      </c>
      <c r="S43">
        <v>0.95640000000000003</v>
      </c>
      <c r="T43">
        <v>0.95830000000000004</v>
      </c>
      <c r="U43">
        <v>0.95809999999999995</v>
      </c>
      <c r="V43">
        <v>0.95879999999999999</v>
      </c>
      <c r="W43">
        <v>0.95860000000000001</v>
      </c>
      <c r="X43">
        <v>0.9587</v>
      </c>
      <c r="Y43">
        <v>0.96</v>
      </c>
      <c r="Z43">
        <v>0.95979999999999999</v>
      </c>
      <c r="AA43">
        <v>0.96099999999999997</v>
      </c>
      <c r="AB43">
        <v>0.96209999999999996</v>
      </c>
      <c r="AC43">
        <v>0.9627</v>
      </c>
      <c r="AD43">
        <v>0.96419999999999995</v>
      </c>
      <c r="AE43">
        <v>0.96330000000000005</v>
      </c>
      <c r="AF43">
        <v>0.96550000000000002</v>
      </c>
      <c r="AG43">
        <v>0.96379999999999999</v>
      </c>
      <c r="AH43">
        <v>0.96499999999999997</v>
      </c>
      <c r="AI43">
        <v>0.9647</v>
      </c>
      <c r="AJ43">
        <v>0.96379999999999999</v>
      </c>
      <c r="AK43">
        <v>0.96330000000000005</v>
      </c>
      <c r="AL43">
        <v>0.96209999999999996</v>
      </c>
      <c r="AM43">
        <v>0.9637</v>
      </c>
      <c r="AN43">
        <v>0.96309999999999996</v>
      </c>
      <c r="AO43">
        <v>0.96299999999999997</v>
      </c>
      <c r="AP43">
        <v>0.96179999999999999</v>
      </c>
      <c r="AQ43">
        <v>0.96120000000000005</v>
      </c>
      <c r="AR43">
        <v>0.96150000000000002</v>
      </c>
      <c r="AS43">
        <v>0.96050000000000002</v>
      </c>
      <c r="AT43">
        <v>0.96109999999999995</v>
      </c>
      <c r="AU43">
        <v>0.95979999999999999</v>
      </c>
      <c r="AV43">
        <v>0.96050000000000002</v>
      </c>
      <c r="AW43">
        <v>0.96020000000000005</v>
      </c>
      <c r="AX43">
        <v>0.95940000000000003</v>
      </c>
      <c r="AY43">
        <v>0.9597</v>
      </c>
      <c r="AZ43">
        <v>0.95920000000000005</v>
      </c>
      <c r="BA43">
        <v>0.95960000000000001</v>
      </c>
      <c r="BB43">
        <v>0.9587</v>
      </c>
      <c r="BC43">
        <v>0.95920000000000005</v>
      </c>
      <c r="BD43">
        <v>0.95799999999999996</v>
      </c>
      <c r="BE43">
        <v>0.95740000000000003</v>
      </c>
      <c r="BF43">
        <v>0.9587</v>
      </c>
      <c r="BG43">
        <v>0.95760000000000001</v>
      </c>
      <c r="BH43">
        <v>0.95879999999999999</v>
      </c>
      <c r="BI43">
        <v>0.95669999999999999</v>
      </c>
      <c r="BJ43">
        <v>0.95779999999999998</v>
      </c>
      <c r="BK43">
        <v>0.95679999999999998</v>
      </c>
      <c r="BL43">
        <v>0.95679999999999998</v>
      </c>
      <c r="BM43">
        <v>0.95589999999999997</v>
      </c>
      <c r="BN43">
        <v>0.95530000000000004</v>
      </c>
      <c r="BO43">
        <v>0.95689999999999997</v>
      </c>
      <c r="BP43">
        <v>0.95630000000000004</v>
      </c>
      <c r="BQ43">
        <v>0.95730000000000004</v>
      </c>
      <c r="BR43">
        <v>0.95550000000000002</v>
      </c>
      <c r="BS43">
        <v>0.95499999999999996</v>
      </c>
      <c r="BT43">
        <v>0.95540000000000003</v>
      </c>
      <c r="BU43">
        <v>0.95420000000000005</v>
      </c>
      <c r="BV43">
        <v>0.95630000000000004</v>
      </c>
      <c r="BW43">
        <v>0.95430000000000004</v>
      </c>
      <c r="BX43">
        <v>0.95660000000000001</v>
      </c>
      <c r="BY43">
        <v>0.95509999999999995</v>
      </c>
      <c r="BZ43">
        <v>0.95550000000000002</v>
      </c>
      <c r="CA43">
        <v>0.95269999999999999</v>
      </c>
      <c r="CB43">
        <v>0.95189999999999997</v>
      </c>
      <c r="CC43">
        <v>0.95330000000000004</v>
      </c>
      <c r="CD43">
        <v>0.95109999999999995</v>
      </c>
      <c r="CE43">
        <v>0.95340000000000003</v>
      </c>
      <c r="CF43">
        <v>0.94940000000000002</v>
      </c>
      <c r="CG43">
        <v>0.95320000000000005</v>
      </c>
      <c r="CH43">
        <v>0.95030000000000003</v>
      </c>
      <c r="CI43">
        <v>0.95009999999999994</v>
      </c>
      <c r="CJ43">
        <v>0.94850000000000001</v>
      </c>
      <c r="CK43">
        <v>0.94920000000000004</v>
      </c>
      <c r="CL43">
        <v>0.95179999999999998</v>
      </c>
      <c r="CM43">
        <v>0</v>
      </c>
      <c r="CN43">
        <v>0</v>
      </c>
      <c r="CO43" t="s">
        <v>217</v>
      </c>
      <c r="CP43">
        <v>0</v>
      </c>
      <c r="CQ43">
        <v>0</v>
      </c>
      <c r="CR43">
        <v>0</v>
      </c>
      <c r="CS43">
        <v>0</v>
      </c>
      <c r="CT43">
        <v>0</v>
      </c>
      <c r="CU43">
        <v>0</v>
      </c>
      <c r="CV43">
        <v>0</v>
      </c>
      <c r="CW43">
        <v>0</v>
      </c>
    </row>
    <row r="44" spans="4:101" x14ac:dyDescent="0.15">
      <c r="D44" s="26">
        <v>45301</v>
      </c>
      <c r="E44" s="27">
        <v>0.42546296296296293</v>
      </c>
      <c r="F44">
        <v>45</v>
      </c>
      <c r="G44">
        <v>50</v>
      </c>
      <c r="H44">
        <v>0</v>
      </c>
      <c r="I44">
        <v>90</v>
      </c>
      <c r="J44">
        <v>0.93679999999999997</v>
      </c>
      <c r="K44">
        <v>0.93789999999999996</v>
      </c>
      <c r="L44">
        <v>0.93910000000000005</v>
      </c>
      <c r="M44">
        <v>0.94099999999999995</v>
      </c>
      <c r="N44">
        <v>0.94420000000000004</v>
      </c>
      <c r="O44">
        <v>0.9446</v>
      </c>
      <c r="P44">
        <v>0.94699999999999995</v>
      </c>
      <c r="Q44">
        <v>0.94730000000000003</v>
      </c>
      <c r="R44">
        <v>0.94869999999999999</v>
      </c>
      <c r="S44">
        <v>0.94930000000000003</v>
      </c>
      <c r="T44">
        <v>0.95050000000000001</v>
      </c>
      <c r="U44">
        <v>0.95130000000000003</v>
      </c>
      <c r="V44">
        <v>0.95169999999999999</v>
      </c>
      <c r="W44">
        <v>0.95250000000000001</v>
      </c>
      <c r="X44">
        <v>0.9516</v>
      </c>
      <c r="Y44">
        <v>0.95189999999999997</v>
      </c>
      <c r="Z44">
        <v>0.95279999999999998</v>
      </c>
      <c r="AA44">
        <v>0.95399999999999996</v>
      </c>
      <c r="AB44">
        <v>0.9556</v>
      </c>
      <c r="AC44">
        <v>0.95609999999999995</v>
      </c>
      <c r="AD44">
        <v>0.95630000000000004</v>
      </c>
      <c r="AE44">
        <v>0.95650000000000002</v>
      </c>
      <c r="AF44">
        <v>0.95689999999999997</v>
      </c>
      <c r="AG44">
        <v>0.95750000000000002</v>
      </c>
      <c r="AH44">
        <v>0.95779999999999998</v>
      </c>
      <c r="AI44">
        <v>0.9587</v>
      </c>
      <c r="AJ44">
        <v>0.95679999999999998</v>
      </c>
      <c r="AK44">
        <v>0.95660000000000001</v>
      </c>
      <c r="AL44">
        <v>0.95469999999999999</v>
      </c>
      <c r="AM44">
        <v>0.95550000000000002</v>
      </c>
      <c r="AN44">
        <v>0.95620000000000005</v>
      </c>
      <c r="AO44">
        <v>0.95599999999999996</v>
      </c>
      <c r="AP44">
        <v>0.95550000000000002</v>
      </c>
      <c r="AQ44">
        <v>0.95450000000000002</v>
      </c>
      <c r="AR44">
        <v>0.9536</v>
      </c>
      <c r="AS44">
        <v>0.95320000000000005</v>
      </c>
      <c r="AT44">
        <v>0.95279999999999998</v>
      </c>
      <c r="AU44">
        <v>0.95330000000000004</v>
      </c>
      <c r="AV44">
        <v>0.95279999999999998</v>
      </c>
      <c r="AW44">
        <v>0.95369999999999999</v>
      </c>
      <c r="AX44">
        <v>0.95230000000000004</v>
      </c>
      <c r="AY44">
        <v>0.95279999999999998</v>
      </c>
      <c r="AZ44">
        <v>0.95169999999999999</v>
      </c>
      <c r="BA44">
        <v>0.9516</v>
      </c>
      <c r="BB44">
        <v>0.95140000000000002</v>
      </c>
      <c r="BC44">
        <v>0.95179999999999998</v>
      </c>
      <c r="BD44">
        <v>0.95209999999999995</v>
      </c>
      <c r="BE44">
        <v>0.95120000000000005</v>
      </c>
      <c r="BF44">
        <v>0.95120000000000005</v>
      </c>
      <c r="BG44">
        <v>0.9506</v>
      </c>
      <c r="BH44">
        <v>0.95030000000000003</v>
      </c>
      <c r="BI44">
        <v>0.95009999999999994</v>
      </c>
      <c r="BJ44">
        <v>0.95</v>
      </c>
      <c r="BK44">
        <v>0.95089999999999997</v>
      </c>
      <c r="BL44">
        <v>0.94979999999999998</v>
      </c>
      <c r="BM44">
        <v>0.9506</v>
      </c>
      <c r="BN44">
        <v>0.9486</v>
      </c>
      <c r="BO44">
        <v>0.94830000000000003</v>
      </c>
      <c r="BP44">
        <v>0.94899999999999995</v>
      </c>
      <c r="BQ44">
        <v>0.94910000000000005</v>
      </c>
      <c r="BR44">
        <v>0.94969999999999999</v>
      </c>
      <c r="BS44">
        <v>0.9486</v>
      </c>
      <c r="BT44">
        <v>0.94950000000000001</v>
      </c>
      <c r="BU44">
        <v>0.94750000000000001</v>
      </c>
      <c r="BV44">
        <v>0.94820000000000004</v>
      </c>
      <c r="BW44">
        <v>0.94650000000000001</v>
      </c>
      <c r="BX44">
        <v>0.94720000000000004</v>
      </c>
      <c r="BY44">
        <v>0.94779999999999998</v>
      </c>
      <c r="BZ44">
        <v>0.9476</v>
      </c>
      <c r="CA44">
        <v>0.9476</v>
      </c>
      <c r="CB44">
        <v>0.94589999999999996</v>
      </c>
      <c r="CC44">
        <v>0.94530000000000003</v>
      </c>
      <c r="CD44">
        <v>0.94520000000000004</v>
      </c>
      <c r="CE44">
        <v>0.94399999999999995</v>
      </c>
      <c r="CF44">
        <v>0.94230000000000003</v>
      </c>
      <c r="CG44">
        <v>0.94399999999999995</v>
      </c>
      <c r="CH44">
        <v>0.94399999999999995</v>
      </c>
      <c r="CI44">
        <v>0.9425</v>
      </c>
      <c r="CJ44">
        <v>0.94550000000000001</v>
      </c>
      <c r="CK44">
        <v>0.94359999999999999</v>
      </c>
      <c r="CL44">
        <v>0.94179999999999997</v>
      </c>
      <c r="CM44">
        <v>0</v>
      </c>
      <c r="CN44">
        <v>0</v>
      </c>
      <c r="CO44" t="s">
        <v>217</v>
      </c>
      <c r="CP44">
        <v>0</v>
      </c>
      <c r="CQ44">
        <v>0</v>
      </c>
      <c r="CR44">
        <v>0</v>
      </c>
      <c r="CS44">
        <v>0</v>
      </c>
      <c r="CT44">
        <v>0</v>
      </c>
      <c r="CU44">
        <v>0</v>
      </c>
      <c r="CV44">
        <v>0</v>
      </c>
      <c r="CW44">
        <v>0</v>
      </c>
    </row>
    <row r="45" spans="4:101" x14ac:dyDescent="0.15">
      <c r="D45" s="26">
        <v>45301</v>
      </c>
      <c r="E45" s="27">
        <v>0.42549768518518521</v>
      </c>
      <c r="F45">
        <v>45</v>
      </c>
      <c r="G45">
        <v>55</v>
      </c>
      <c r="H45">
        <v>0</v>
      </c>
      <c r="I45">
        <v>90</v>
      </c>
      <c r="J45">
        <v>0.92759999999999998</v>
      </c>
      <c r="K45">
        <v>0.93159999999999998</v>
      </c>
      <c r="L45">
        <v>0.9294</v>
      </c>
      <c r="M45">
        <v>0.93230000000000002</v>
      </c>
      <c r="N45">
        <v>0.93340000000000001</v>
      </c>
      <c r="O45">
        <v>0.93489999999999995</v>
      </c>
      <c r="P45">
        <v>0.93710000000000004</v>
      </c>
      <c r="Q45">
        <v>0.93789999999999996</v>
      </c>
      <c r="R45">
        <v>0.93930000000000002</v>
      </c>
      <c r="S45">
        <v>0.93969999999999998</v>
      </c>
      <c r="T45">
        <v>0.94110000000000005</v>
      </c>
      <c r="U45">
        <v>0.94110000000000005</v>
      </c>
      <c r="V45">
        <v>0.94220000000000004</v>
      </c>
      <c r="W45">
        <v>0.9425</v>
      </c>
      <c r="X45">
        <v>0.9425</v>
      </c>
      <c r="Y45">
        <v>0.94359999999999999</v>
      </c>
      <c r="Z45">
        <v>0.94330000000000003</v>
      </c>
      <c r="AA45">
        <v>0.94479999999999997</v>
      </c>
      <c r="AB45">
        <v>0.94530000000000003</v>
      </c>
      <c r="AC45">
        <v>0.94630000000000003</v>
      </c>
      <c r="AD45">
        <v>0.94699999999999995</v>
      </c>
      <c r="AE45">
        <v>0.94689999999999996</v>
      </c>
      <c r="AF45">
        <v>0.94779999999999998</v>
      </c>
      <c r="AG45">
        <v>0.94699999999999995</v>
      </c>
      <c r="AH45">
        <v>0.94789999999999996</v>
      </c>
      <c r="AI45">
        <v>0.94720000000000004</v>
      </c>
      <c r="AJ45">
        <v>0.94789999999999996</v>
      </c>
      <c r="AK45">
        <v>0.94720000000000004</v>
      </c>
      <c r="AL45">
        <v>0.94630000000000003</v>
      </c>
      <c r="AM45">
        <v>0.94679999999999997</v>
      </c>
      <c r="AN45">
        <v>0.94550000000000001</v>
      </c>
      <c r="AO45">
        <v>0.94610000000000005</v>
      </c>
      <c r="AP45">
        <v>0.94499999999999995</v>
      </c>
      <c r="AQ45">
        <v>0.94469999999999998</v>
      </c>
      <c r="AR45">
        <v>0.94469999999999998</v>
      </c>
      <c r="AS45">
        <v>0.94399999999999995</v>
      </c>
      <c r="AT45">
        <v>0.94379999999999997</v>
      </c>
      <c r="AU45">
        <v>0.94299999999999995</v>
      </c>
      <c r="AV45">
        <v>0.94359999999999999</v>
      </c>
      <c r="AW45">
        <v>0.94320000000000004</v>
      </c>
      <c r="AX45">
        <v>0.94310000000000005</v>
      </c>
      <c r="AY45">
        <v>0.94299999999999995</v>
      </c>
      <c r="AZ45">
        <v>0.94289999999999996</v>
      </c>
      <c r="BA45">
        <v>0.94299999999999995</v>
      </c>
      <c r="BB45">
        <v>0.94169999999999998</v>
      </c>
      <c r="BC45">
        <v>0.94240000000000002</v>
      </c>
      <c r="BD45">
        <v>0.94159999999999999</v>
      </c>
      <c r="BE45">
        <v>0.94130000000000003</v>
      </c>
      <c r="BF45">
        <v>0.94230000000000003</v>
      </c>
      <c r="BG45">
        <v>0.94159999999999999</v>
      </c>
      <c r="BH45">
        <v>0.94220000000000004</v>
      </c>
      <c r="BI45">
        <v>0.9405</v>
      </c>
      <c r="BJ45">
        <v>0.94120000000000004</v>
      </c>
      <c r="BK45">
        <v>0.94030000000000002</v>
      </c>
      <c r="BL45">
        <v>0.94040000000000001</v>
      </c>
      <c r="BM45">
        <v>0.94</v>
      </c>
      <c r="BN45">
        <v>0.93920000000000003</v>
      </c>
      <c r="BO45">
        <v>0.9405</v>
      </c>
      <c r="BP45">
        <v>0.93910000000000005</v>
      </c>
      <c r="BQ45">
        <v>0.94</v>
      </c>
      <c r="BR45">
        <v>0.9385</v>
      </c>
      <c r="BS45">
        <v>0.93899999999999995</v>
      </c>
      <c r="BT45">
        <v>0.93859999999999999</v>
      </c>
      <c r="BU45">
        <v>0.93889999999999996</v>
      </c>
      <c r="BV45">
        <v>0.93940000000000001</v>
      </c>
      <c r="BW45">
        <v>0.93759999999999999</v>
      </c>
      <c r="BX45">
        <v>0.93879999999999997</v>
      </c>
      <c r="BY45">
        <v>0.93720000000000003</v>
      </c>
      <c r="BZ45">
        <v>0.93799999999999994</v>
      </c>
      <c r="CA45">
        <v>0.93600000000000005</v>
      </c>
      <c r="CB45">
        <v>0.93559999999999999</v>
      </c>
      <c r="CC45">
        <v>0.93640000000000001</v>
      </c>
      <c r="CD45">
        <v>0.9355</v>
      </c>
      <c r="CE45">
        <v>0.93520000000000003</v>
      </c>
      <c r="CF45">
        <v>0.93200000000000005</v>
      </c>
      <c r="CG45">
        <v>0.9345</v>
      </c>
      <c r="CH45">
        <v>0.93240000000000001</v>
      </c>
      <c r="CI45">
        <v>0.9335</v>
      </c>
      <c r="CJ45">
        <v>0.93359999999999999</v>
      </c>
      <c r="CK45">
        <v>0.93389999999999995</v>
      </c>
      <c r="CL45">
        <v>0.93520000000000003</v>
      </c>
      <c r="CM45">
        <v>0</v>
      </c>
      <c r="CN45">
        <v>0</v>
      </c>
      <c r="CO45" t="s">
        <v>217</v>
      </c>
      <c r="CP45">
        <v>0</v>
      </c>
      <c r="CQ45">
        <v>0</v>
      </c>
      <c r="CR45">
        <v>0</v>
      </c>
      <c r="CS45">
        <v>0</v>
      </c>
      <c r="CT45">
        <v>0</v>
      </c>
      <c r="CU45">
        <v>0</v>
      </c>
      <c r="CV45">
        <v>0</v>
      </c>
      <c r="CW45">
        <v>0</v>
      </c>
    </row>
    <row r="46" spans="4:101" x14ac:dyDescent="0.15">
      <c r="D46" s="26">
        <v>45301</v>
      </c>
      <c r="E46" s="27">
        <v>0.42554398148148148</v>
      </c>
      <c r="F46">
        <v>45</v>
      </c>
      <c r="G46">
        <v>60</v>
      </c>
      <c r="H46">
        <v>0</v>
      </c>
      <c r="I46">
        <v>90</v>
      </c>
      <c r="J46">
        <v>0.91459999999999997</v>
      </c>
      <c r="K46">
        <v>0.91639999999999999</v>
      </c>
      <c r="L46">
        <v>0.91579999999999995</v>
      </c>
      <c r="M46">
        <v>0.91859999999999997</v>
      </c>
      <c r="N46">
        <v>0.92120000000000002</v>
      </c>
      <c r="O46">
        <v>0.92200000000000004</v>
      </c>
      <c r="P46">
        <v>0.92369999999999997</v>
      </c>
      <c r="Q46">
        <v>0.92449999999999999</v>
      </c>
      <c r="R46">
        <v>0.92610000000000003</v>
      </c>
      <c r="S46">
        <v>0.92669999999999997</v>
      </c>
      <c r="T46">
        <v>0.92800000000000005</v>
      </c>
      <c r="U46">
        <v>0.9284</v>
      </c>
      <c r="V46">
        <v>0.92889999999999995</v>
      </c>
      <c r="W46">
        <v>0.9294</v>
      </c>
      <c r="X46">
        <v>0.92920000000000003</v>
      </c>
      <c r="Y46">
        <v>0.92979999999999996</v>
      </c>
      <c r="Z46">
        <v>0.93020000000000003</v>
      </c>
      <c r="AA46">
        <v>0.93140000000000001</v>
      </c>
      <c r="AB46">
        <v>0.93269999999999997</v>
      </c>
      <c r="AC46">
        <v>0.93300000000000005</v>
      </c>
      <c r="AD46">
        <v>0.93400000000000005</v>
      </c>
      <c r="AE46">
        <v>0.93400000000000005</v>
      </c>
      <c r="AF46">
        <v>0.93459999999999999</v>
      </c>
      <c r="AG46">
        <v>0.93440000000000001</v>
      </c>
      <c r="AH46">
        <v>0.93500000000000005</v>
      </c>
      <c r="AI46">
        <v>0.93510000000000004</v>
      </c>
      <c r="AJ46">
        <v>0.93459999999999999</v>
      </c>
      <c r="AK46">
        <v>0.93420000000000003</v>
      </c>
      <c r="AL46">
        <v>0.93289999999999995</v>
      </c>
      <c r="AM46">
        <v>0.9335</v>
      </c>
      <c r="AN46">
        <v>0.93310000000000004</v>
      </c>
      <c r="AO46">
        <v>0.93320000000000003</v>
      </c>
      <c r="AP46">
        <v>0.93269999999999997</v>
      </c>
      <c r="AQ46">
        <v>0.93210000000000004</v>
      </c>
      <c r="AR46">
        <v>0.93149999999999999</v>
      </c>
      <c r="AS46">
        <v>0.93110000000000004</v>
      </c>
      <c r="AT46">
        <v>0.93120000000000003</v>
      </c>
      <c r="AU46">
        <v>0.93079999999999996</v>
      </c>
      <c r="AV46">
        <v>0.93100000000000005</v>
      </c>
      <c r="AW46">
        <v>0.93120000000000003</v>
      </c>
      <c r="AX46">
        <v>0.93030000000000002</v>
      </c>
      <c r="AY46">
        <v>0.93049999999999999</v>
      </c>
      <c r="AZ46">
        <v>0.92979999999999996</v>
      </c>
      <c r="BA46">
        <v>0.92969999999999997</v>
      </c>
      <c r="BB46">
        <v>0.92900000000000005</v>
      </c>
      <c r="BC46">
        <v>0.92930000000000001</v>
      </c>
      <c r="BD46">
        <v>0.92920000000000003</v>
      </c>
      <c r="BE46">
        <v>0.92869999999999997</v>
      </c>
      <c r="BF46">
        <v>0.92900000000000005</v>
      </c>
      <c r="BG46">
        <v>0.9284</v>
      </c>
      <c r="BH46">
        <v>0.9284</v>
      </c>
      <c r="BI46">
        <v>0.92789999999999995</v>
      </c>
      <c r="BJ46">
        <v>0.92779999999999996</v>
      </c>
      <c r="BK46">
        <v>0.92779999999999996</v>
      </c>
      <c r="BL46">
        <v>0.9274</v>
      </c>
      <c r="BM46">
        <v>0.92749999999999999</v>
      </c>
      <c r="BN46">
        <v>0.92610000000000003</v>
      </c>
      <c r="BO46">
        <v>0.92630000000000001</v>
      </c>
      <c r="BP46">
        <v>0.92610000000000003</v>
      </c>
      <c r="BQ46">
        <v>0.92610000000000003</v>
      </c>
      <c r="BR46">
        <v>0.9264</v>
      </c>
      <c r="BS46">
        <v>0.92579999999999996</v>
      </c>
      <c r="BT46">
        <v>0.92589999999999995</v>
      </c>
      <c r="BU46">
        <v>0.92530000000000001</v>
      </c>
      <c r="BV46">
        <v>0.92649999999999999</v>
      </c>
      <c r="BW46">
        <v>0.92500000000000004</v>
      </c>
      <c r="BX46">
        <v>0.92549999999999999</v>
      </c>
      <c r="BY46">
        <v>0.9254</v>
      </c>
      <c r="BZ46">
        <v>0.92520000000000002</v>
      </c>
      <c r="CA46">
        <v>0.92459999999999998</v>
      </c>
      <c r="CB46">
        <v>0.92290000000000005</v>
      </c>
      <c r="CC46">
        <v>0.92300000000000004</v>
      </c>
      <c r="CD46">
        <v>0.92220000000000002</v>
      </c>
      <c r="CE46">
        <v>0.92269999999999996</v>
      </c>
      <c r="CF46">
        <v>0.92020000000000002</v>
      </c>
      <c r="CG46">
        <v>0.92220000000000002</v>
      </c>
      <c r="CH46">
        <v>0.92049999999999998</v>
      </c>
      <c r="CI46">
        <v>0.91969999999999996</v>
      </c>
      <c r="CJ46">
        <v>0.92159999999999997</v>
      </c>
      <c r="CK46">
        <v>0.92059999999999997</v>
      </c>
      <c r="CL46">
        <v>0.91969999999999996</v>
      </c>
      <c r="CM46">
        <v>0</v>
      </c>
      <c r="CN46">
        <v>0</v>
      </c>
      <c r="CO46" t="s">
        <v>217</v>
      </c>
      <c r="CP46">
        <v>0</v>
      </c>
      <c r="CQ46">
        <v>0</v>
      </c>
      <c r="CR46">
        <v>0</v>
      </c>
      <c r="CS46">
        <v>0</v>
      </c>
      <c r="CT46">
        <v>0</v>
      </c>
      <c r="CU46">
        <v>0</v>
      </c>
      <c r="CV46">
        <v>0</v>
      </c>
      <c r="CW46">
        <v>0</v>
      </c>
    </row>
    <row r="47" spans="4:101" x14ac:dyDescent="0.15">
      <c r="D47" s="26">
        <v>45301</v>
      </c>
      <c r="E47" s="27">
        <v>0.4255902777777778</v>
      </c>
      <c r="F47">
        <v>45</v>
      </c>
      <c r="G47">
        <v>65</v>
      </c>
      <c r="H47">
        <v>0</v>
      </c>
      <c r="I47">
        <v>90</v>
      </c>
      <c r="J47">
        <v>0.89639999999999997</v>
      </c>
      <c r="K47">
        <v>0.89729999999999999</v>
      </c>
      <c r="L47">
        <v>0.89670000000000005</v>
      </c>
      <c r="M47">
        <v>0.89970000000000006</v>
      </c>
      <c r="N47">
        <v>0.90239999999999998</v>
      </c>
      <c r="O47">
        <v>0.90359999999999996</v>
      </c>
      <c r="P47">
        <v>0.90549999999999997</v>
      </c>
      <c r="Q47">
        <v>0.90629999999999999</v>
      </c>
      <c r="R47">
        <v>0.90790000000000004</v>
      </c>
      <c r="S47">
        <v>0.90849999999999997</v>
      </c>
      <c r="T47">
        <v>0.90990000000000004</v>
      </c>
      <c r="U47">
        <v>0.91039999999999999</v>
      </c>
      <c r="V47">
        <v>0.9113</v>
      </c>
      <c r="W47">
        <v>0.91190000000000004</v>
      </c>
      <c r="X47">
        <v>0.91169999999999995</v>
      </c>
      <c r="Y47">
        <v>0.91259999999999997</v>
      </c>
      <c r="Z47">
        <v>0.91269999999999996</v>
      </c>
      <c r="AA47">
        <v>0.91400000000000003</v>
      </c>
      <c r="AB47">
        <v>0.91579999999999995</v>
      </c>
      <c r="AC47">
        <v>0.91600000000000004</v>
      </c>
      <c r="AD47">
        <v>0.9163</v>
      </c>
      <c r="AE47">
        <v>0.91710000000000003</v>
      </c>
      <c r="AF47">
        <v>0.91779999999999995</v>
      </c>
      <c r="AG47">
        <v>0.91790000000000005</v>
      </c>
      <c r="AH47">
        <v>0.91810000000000003</v>
      </c>
      <c r="AI47">
        <v>0.91790000000000005</v>
      </c>
      <c r="AJ47">
        <v>0.91720000000000002</v>
      </c>
      <c r="AK47">
        <v>0.91710000000000003</v>
      </c>
      <c r="AL47">
        <v>0.91569999999999996</v>
      </c>
      <c r="AM47">
        <v>0.91639999999999999</v>
      </c>
      <c r="AN47">
        <v>0.91610000000000003</v>
      </c>
      <c r="AO47">
        <v>0.91620000000000001</v>
      </c>
      <c r="AP47">
        <v>0.91600000000000004</v>
      </c>
      <c r="AQ47">
        <v>0.91520000000000001</v>
      </c>
      <c r="AR47">
        <v>0.91469999999999996</v>
      </c>
      <c r="AS47">
        <v>0.9143</v>
      </c>
      <c r="AT47">
        <v>0.91379999999999995</v>
      </c>
      <c r="AU47">
        <v>0.91369999999999996</v>
      </c>
      <c r="AV47">
        <v>0.91379999999999995</v>
      </c>
      <c r="AW47">
        <v>0.91369999999999996</v>
      </c>
      <c r="AX47">
        <v>0.91279999999999994</v>
      </c>
      <c r="AY47">
        <v>0.9133</v>
      </c>
      <c r="AZ47">
        <v>0.91279999999999994</v>
      </c>
      <c r="BA47">
        <v>0.91249999999999998</v>
      </c>
      <c r="BB47">
        <v>0.91169999999999995</v>
      </c>
      <c r="BC47">
        <v>0.91210000000000002</v>
      </c>
      <c r="BD47">
        <v>0.91200000000000003</v>
      </c>
      <c r="BE47">
        <v>0.91159999999999997</v>
      </c>
      <c r="BF47">
        <v>0.91169999999999995</v>
      </c>
      <c r="BG47">
        <v>0.91100000000000003</v>
      </c>
      <c r="BH47">
        <v>0.91090000000000004</v>
      </c>
      <c r="BI47">
        <v>0.91020000000000001</v>
      </c>
      <c r="BJ47">
        <v>0.9103</v>
      </c>
      <c r="BK47">
        <v>0.91010000000000002</v>
      </c>
      <c r="BL47">
        <v>0.91020000000000001</v>
      </c>
      <c r="BM47">
        <v>0.91039999999999999</v>
      </c>
      <c r="BN47">
        <v>0.90880000000000005</v>
      </c>
      <c r="BO47">
        <v>0.90890000000000004</v>
      </c>
      <c r="BP47">
        <v>0.90869999999999995</v>
      </c>
      <c r="BQ47">
        <v>0.90910000000000002</v>
      </c>
      <c r="BR47">
        <v>0.90900000000000003</v>
      </c>
      <c r="BS47">
        <v>0.9083</v>
      </c>
      <c r="BT47">
        <v>0.90839999999999999</v>
      </c>
      <c r="BU47">
        <v>0.90820000000000001</v>
      </c>
      <c r="BV47">
        <v>0.90849999999999997</v>
      </c>
      <c r="BW47">
        <v>0.90680000000000005</v>
      </c>
      <c r="BX47">
        <v>0.90769999999999995</v>
      </c>
      <c r="BY47">
        <v>0.90739999999999998</v>
      </c>
      <c r="BZ47">
        <v>0.90739999999999998</v>
      </c>
      <c r="CA47">
        <v>0.90690000000000004</v>
      </c>
      <c r="CB47">
        <v>0.90529999999999999</v>
      </c>
      <c r="CC47">
        <v>0.90490000000000004</v>
      </c>
      <c r="CD47">
        <v>0.90449999999999997</v>
      </c>
      <c r="CE47">
        <v>0.90469999999999995</v>
      </c>
      <c r="CF47">
        <v>0.90300000000000002</v>
      </c>
      <c r="CG47">
        <v>0.90469999999999995</v>
      </c>
      <c r="CH47">
        <v>0.90310000000000001</v>
      </c>
      <c r="CI47">
        <v>0.90249999999999997</v>
      </c>
      <c r="CJ47">
        <v>0.9032</v>
      </c>
      <c r="CK47">
        <v>0.90229999999999999</v>
      </c>
      <c r="CL47">
        <v>0.90169999999999995</v>
      </c>
      <c r="CM47">
        <v>0</v>
      </c>
      <c r="CN47">
        <v>0</v>
      </c>
      <c r="CO47" t="s">
        <v>217</v>
      </c>
      <c r="CP47">
        <v>0</v>
      </c>
      <c r="CQ47">
        <v>0</v>
      </c>
      <c r="CR47">
        <v>0</v>
      </c>
      <c r="CS47">
        <v>0</v>
      </c>
      <c r="CT47">
        <v>0</v>
      </c>
      <c r="CU47">
        <v>0</v>
      </c>
      <c r="CV47">
        <v>0</v>
      </c>
      <c r="CW47">
        <v>0</v>
      </c>
    </row>
    <row r="48" spans="4:101" x14ac:dyDescent="0.15">
      <c r="D48" s="26">
        <v>45301</v>
      </c>
      <c r="E48" s="27">
        <v>0.42563657407407413</v>
      </c>
      <c r="F48">
        <v>45</v>
      </c>
      <c r="G48">
        <v>70</v>
      </c>
      <c r="H48">
        <v>0</v>
      </c>
      <c r="I48">
        <v>90</v>
      </c>
      <c r="J48">
        <v>0.86719999999999997</v>
      </c>
      <c r="K48">
        <v>0.86750000000000005</v>
      </c>
      <c r="L48">
        <v>0.86780000000000002</v>
      </c>
      <c r="M48">
        <v>0.87129999999999996</v>
      </c>
      <c r="N48">
        <v>0.87450000000000006</v>
      </c>
      <c r="O48">
        <v>0.87549999999999994</v>
      </c>
      <c r="P48">
        <v>0.87729999999999997</v>
      </c>
      <c r="Q48">
        <v>0.87819999999999998</v>
      </c>
      <c r="R48">
        <v>0.88</v>
      </c>
      <c r="S48">
        <v>0.88070000000000004</v>
      </c>
      <c r="T48">
        <v>0.88239999999999996</v>
      </c>
      <c r="U48">
        <v>0.88300000000000001</v>
      </c>
      <c r="V48">
        <v>0.88390000000000002</v>
      </c>
      <c r="W48">
        <v>0.88490000000000002</v>
      </c>
      <c r="X48">
        <v>0.88460000000000005</v>
      </c>
      <c r="Y48">
        <v>0.88560000000000005</v>
      </c>
      <c r="Z48">
        <v>0.88590000000000002</v>
      </c>
      <c r="AA48">
        <v>0.88780000000000003</v>
      </c>
      <c r="AB48">
        <v>0.88919999999999999</v>
      </c>
      <c r="AC48">
        <v>0.88970000000000005</v>
      </c>
      <c r="AD48">
        <v>0.89</v>
      </c>
      <c r="AE48">
        <v>0.89</v>
      </c>
      <c r="AF48">
        <v>0.89070000000000005</v>
      </c>
      <c r="AG48">
        <v>0.8911</v>
      </c>
      <c r="AH48">
        <v>0.89180000000000004</v>
      </c>
      <c r="AI48">
        <v>0.89180000000000004</v>
      </c>
      <c r="AJ48">
        <v>0.89100000000000001</v>
      </c>
      <c r="AK48">
        <v>0.89119999999999999</v>
      </c>
      <c r="AL48">
        <v>0.89</v>
      </c>
      <c r="AM48">
        <v>0.89049999999999996</v>
      </c>
      <c r="AN48">
        <v>0.89019999999999999</v>
      </c>
      <c r="AO48">
        <v>0.89029999999999998</v>
      </c>
      <c r="AP48">
        <v>0.89029999999999998</v>
      </c>
      <c r="AQ48">
        <v>0.88959999999999995</v>
      </c>
      <c r="AR48">
        <v>0.88859999999999995</v>
      </c>
      <c r="AS48">
        <v>0.88829999999999998</v>
      </c>
      <c r="AT48">
        <v>0.88859999999999995</v>
      </c>
      <c r="AU48">
        <v>0.88849999999999996</v>
      </c>
      <c r="AV48">
        <v>0.88870000000000005</v>
      </c>
      <c r="AW48">
        <v>0.88829999999999998</v>
      </c>
      <c r="AX48">
        <v>0.88759999999999994</v>
      </c>
      <c r="AY48">
        <v>0.88839999999999997</v>
      </c>
      <c r="AZ48">
        <v>0.88759999999999994</v>
      </c>
      <c r="BA48">
        <v>0.88759999999999994</v>
      </c>
      <c r="BB48">
        <v>0.88670000000000004</v>
      </c>
      <c r="BC48">
        <v>0.8871</v>
      </c>
      <c r="BD48">
        <v>0.88670000000000004</v>
      </c>
      <c r="BE48">
        <v>0.88629999999999998</v>
      </c>
      <c r="BF48">
        <v>0.88649999999999995</v>
      </c>
      <c r="BG48">
        <v>0.88600000000000001</v>
      </c>
      <c r="BH48">
        <v>0.88639999999999997</v>
      </c>
      <c r="BI48">
        <v>0.8861</v>
      </c>
      <c r="BJ48">
        <v>0.88619999999999999</v>
      </c>
      <c r="BK48">
        <v>0.88570000000000004</v>
      </c>
      <c r="BL48">
        <v>0.88519999999999999</v>
      </c>
      <c r="BM48">
        <v>0.88570000000000004</v>
      </c>
      <c r="BN48">
        <v>0.8841</v>
      </c>
      <c r="BO48">
        <v>0.88400000000000001</v>
      </c>
      <c r="BP48">
        <v>0.88339999999999996</v>
      </c>
      <c r="BQ48">
        <v>0.88449999999999995</v>
      </c>
      <c r="BR48">
        <v>0.88470000000000004</v>
      </c>
      <c r="BS48">
        <v>0.88380000000000003</v>
      </c>
      <c r="BT48">
        <v>0.88370000000000004</v>
      </c>
      <c r="BU48">
        <v>0.88249999999999995</v>
      </c>
      <c r="BV48">
        <v>0.88329999999999997</v>
      </c>
      <c r="BW48">
        <v>0.88160000000000005</v>
      </c>
      <c r="BX48">
        <v>0.88329999999999997</v>
      </c>
      <c r="BY48">
        <v>0.88219999999999998</v>
      </c>
      <c r="BZ48">
        <v>0.88280000000000003</v>
      </c>
      <c r="CA48">
        <v>0.88260000000000005</v>
      </c>
      <c r="CB48">
        <v>0.88090000000000002</v>
      </c>
      <c r="CC48">
        <v>0.87970000000000004</v>
      </c>
      <c r="CD48">
        <v>0.879</v>
      </c>
      <c r="CE48">
        <v>0.87929999999999997</v>
      </c>
      <c r="CF48">
        <v>0.87860000000000005</v>
      </c>
      <c r="CG48">
        <v>0.88070000000000004</v>
      </c>
      <c r="CH48">
        <v>0.87780000000000002</v>
      </c>
      <c r="CI48">
        <v>0.87790000000000001</v>
      </c>
      <c r="CJ48">
        <v>0.88</v>
      </c>
      <c r="CK48">
        <v>0.87719999999999998</v>
      </c>
      <c r="CL48">
        <v>0.87580000000000002</v>
      </c>
      <c r="CM48">
        <v>0</v>
      </c>
      <c r="CN48">
        <v>0</v>
      </c>
      <c r="CO48" t="s">
        <v>217</v>
      </c>
      <c r="CP48">
        <v>0</v>
      </c>
      <c r="CQ48">
        <v>0</v>
      </c>
      <c r="CR48">
        <v>0</v>
      </c>
      <c r="CS48">
        <v>0</v>
      </c>
      <c r="CT48">
        <v>0</v>
      </c>
      <c r="CU48">
        <v>0</v>
      </c>
      <c r="CV48">
        <v>0</v>
      </c>
      <c r="CW48">
        <v>0</v>
      </c>
    </row>
    <row r="49" spans="4:101" x14ac:dyDescent="0.15">
      <c r="D49" s="26">
        <v>45301</v>
      </c>
      <c r="E49" s="27">
        <v>0.42568287037037034</v>
      </c>
      <c r="F49">
        <v>45</v>
      </c>
      <c r="G49">
        <v>75</v>
      </c>
      <c r="H49">
        <v>0</v>
      </c>
      <c r="I49">
        <v>90</v>
      </c>
      <c r="J49">
        <v>0.81059999999999999</v>
      </c>
      <c r="K49">
        <v>0.81159999999999999</v>
      </c>
      <c r="L49">
        <v>0.81279999999999997</v>
      </c>
      <c r="M49">
        <v>0.81689999999999996</v>
      </c>
      <c r="N49">
        <v>0.82099999999999995</v>
      </c>
      <c r="O49">
        <v>0.82250000000000001</v>
      </c>
      <c r="P49">
        <v>0.82540000000000002</v>
      </c>
      <c r="Q49">
        <v>0.82730000000000004</v>
      </c>
      <c r="R49">
        <v>0.82979999999999998</v>
      </c>
      <c r="S49">
        <v>0.83109999999999995</v>
      </c>
      <c r="T49">
        <v>0.83320000000000005</v>
      </c>
      <c r="U49">
        <v>0.83450000000000002</v>
      </c>
      <c r="V49">
        <v>0.83609999999999995</v>
      </c>
      <c r="W49">
        <v>0.83750000000000002</v>
      </c>
      <c r="X49">
        <v>0.83760000000000001</v>
      </c>
      <c r="Y49">
        <v>0.83850000000000002</v>
      </c>
      <c r="Z49">
        <v>0.83950000000000002</v>
      </c>
      <c r="AA49">
        <v>0.8417</v>
      </c>
      <c r="AB49">
        <v>0.84399999999999997</v>
      </c>
      <c r="AC49">
        <v>0.84489999999999998</v>
      </c>
      <c r="AD49">
        <v>0.84489999999999998</v>
      </c>
      <c r="AE49">
        <v>0.84550000000000003</v>
      </c>
      <c r="AF49">
        <v>0.84599999999999997</v>
      </c>
      <c r="AG49">
        <v>0.84660000000000002</v>
      </c>
      <c r="AH49">
        <v>0.84689999999999999</v>
      </c>
      <c r="AI49">
        <v>0.84799999999999998</v>
      </c>
      <c r="AJ49">
        <v>0.84760000000000002</v>
      </c>
      <c r="AK49">
        <v>0.84789999999999999</v>
      </c>
      <c r="AL49">
        <v>0.84640000000000004</v>
      </c>
      <c r="AM49">
        <v>0.84699999999999998</v>
      </c>
      <c r="AN49">
        <v>0.84709999999999996</v>
      </c>
      <c r="AO49">
        <v>0.84750000000000003</v>
      </c>
      <c r="AP49">
        <v>0.84799999999999998</v>
      </c>
      <c r="AQ49">
        <v>0.84750000000000003</v>
      </c>
      <c r="AR49">
        <v>0.84650000000000003</v>
      </c>
      <c r="AS49">
        <v>0.84650000000000003</v>
      </c>
      <c r="AT49">
        <v>0.84619999999999995</v>
      </c>
      <c r="AU49">
        <v>0.84640000000000004</v>
      </c>
      <c r="AV49">
        <v>0.84650000000000003</v>
      </c>
      <c r="AW49">
        <v>0.84719999999999995</v>
      </c>
      <c r="AX49">
        <v>0.84619999999999995</v>
      </c>
      <c r="AY49">
        <v>0.84689999999999999</v>
      </c>
      <c r="AZ49">
        <v>0.84599999999999997</v>
      </c>
      <c r="BA49">
        <v>0.84530000000000005</v>
      </c>
      <c r="BB49">
        <v>0.8448</v>
      </c>
      <c r="BC49">
        <v>0.84509999999999996</v>
      </c>
      <c r="BD49">
        <v>0.84550000000000003</v>
      </c>
      <c r="BE49">
        <v>0.84499999999999997</v>
      </c>
      <c r="BF49">
        <v>0.84499999999999997</v>
      </c>
      <c r="BG49">
        <v>0.84460000000000002</v>
      </c>
      <c r="BH49">
        <v>0.84450000000000003</v>
      </c>
      <c r="BI49">
        <v>0.84430000000000005</v>
      </c>
      <c r="BJ49">
        <v>0.84379999999999999</v>
      </c>
      <c r="BK49">
        <v>0.84450000000000003</v>
      </c>
      <c r="BL49">
        <v>0.84389999999999998</v>
      </c>
      <c r="BM49">
        <v>0.84460000000000002</v>
      </c>
      <c r="BN49">
        <v>0.84199999999999997</v>
      </c>
      <c r="BO49">
        <v>0.84160000000000001</v>
      </c>
      <c r="BP49">
        <v>0.84199999999999997</v>
      </c>
      <c r="BQ49">
        <v>0.84209999999999996</v>
      </c>
      <c r="BR49">
        <v>0.84230000000000005</v>
      </c>
      <c r="BS49">
        <v>0.84179999999999999</v>
      </c>
      <c r="BT49">
        <v>0.84230000000000005</v>
      </c>
      <c r="BU49">
        <v>0.84109999999999996</v>
      </c>
      <c r="BV49">
        <v>0.84209999999999996</v>
      </c>
      <c r="BW49">
        <v>0.84</v>
      </c>
      <c r="BX49">
        <v>0.84009999999999996</v>
      </c>
      <c r="BY49">
        <v>0.84060000000000001</v>
      </c>
      <c r="BZ49">
        <v>0.84030000000000005</v>
      </c>
      <c r="CA49">
        <v>0.84030000000000005</v>
      </c>
      <c r="CB49">
        <v>0.8387</v>
      </c>
      <c r="CC49">
        <v>0.83760000000000001</v>
      </c>
      <c r="CD49">
        <v>0.83709999999999996</v>
      </c>
      <c r="CE49">
        <v>0.83679999999999999</v>
      </c>
      <c r="CF49">
        <v>0.83520000000000005</v>
      </c>
      <c r="CG49">
        <v>0.83599999999999997</v>
      </c>
      <c r="CH49">
        <v>0.83599999999999997</v>
      </c>
      <c r="CI49">
        <v>0.83540000000000003</v>
      </c>
      <c r="CJ49">
        <v>0.83809999999999996</v>
      </c>
      <c r="CK49">
        <v>0.83609999999999995</v>
      </c>
      <c r="CL49">
        <v>0.83220000000000005</v>
      </c>
      <c r="CM49">
        <v>0</v>
      </c>
      <c r="CN49">
        <v>0</v>
      </c>
      <c r="CO49" t="s">
        <v>217</v>
      </c>
      <c r="CP49">
        <v>0</v>
      </c>
      <c r="CQ49">
        <v>0</v>
      </c>
      <c r="CR49">
        <v>0</v>
      </c>
      <c r="CS49">
        <v>0</v>
      </c>
      <c r="CT49">
        <v>0</v>
      </c>
      <c r="CU49">
        <v>0</v>
      </c>
      <c r="CV49">
        <v>0</v>
      </c>
      <c r="CW49">
        <v>0</v>
      </c>
    </row>
    <row r="50" spans="4:101" x14ac:dyDescent="0.15">
      <c r="D50" s="26">
        <v>45301</v>
      </c>
      <c r="E50" s="27">
        <v>0.42574074074074075</v>
      </c>
      <c r="F50">
        <v>45</v>
      </c>
      <c r="G50">
        <v>0</v>
      </c>
      <c r="H50">
        <v>0</v>
      </c>
      <c r="I50">
        <v>135</v>
      </c>
      <c r="J50">
        <v>0.97209999999999996</v>
      </c>
      <c r="K50">
        <v>0.97719999999999996</v>
      </c>
      <c r="L50">
        <v>0.97460000000000002</v>
      </c>
      <c r="M50">
        <v>0.97829999999999995</v>
      </c>
      <c r="N50">
        <v>0.97929999999999995</v>
      </c>
      <c r="O50">
        <v>0.98009999999999997</v>
      </c>
      <c r="P50">
        <v>0.98229999999999995</v>
      </c>
      <c r="Q50">
        <v>0.98280000000000001</v>
      </c>
      <c r="R50">
        <v>0.98460000000000003</v>
      </c>
      <c r="S50">
        <v>0.98480000000000001</v>
      </c>
      <c r="T50">
        <v>0.98650000000000004</v>
      </c>
      <c r="U50">
        <v>0.98609999999999998</v>
      </c>
      <c r="V50">
        <v>0.9869</v>
      </c>
      <c r="W50">
        <v>0.98680000000000001</v>
      </c>
      <c r="X50">
        <v>0.98609999999999998</v>
      </c>
      <c r="Y50">
        <v>0.98719999999999997</v>
      </c>
      <c r="Z50">
        <v>0.98650000000000004</v>
      </c>
      <c r="AA50">
        <v>0.98870000000000002</v>
      </c>
      <c r="AB50">
        <v>0.98970000000000002</v>
      </c>
      <c r="AC50">
        <v>0.99029999999999996</v>
      </c>
      <c r="AD50">
        <v>0.99109999999999998</v>
      </c>
      <c r="AE50">
        <v>0.99060000000000004</v>
      </c>
      <c r="AF50">
        <v>0.99219999999999997</v>
      </c>
      <c r="AG50">
        <v>0.99150000000000005</v>
      </c>
      <c r="AH50">
        <v>0.99270000000000003</v>
      </c>
      <c r="AI50">
        <v>0.99219999999999997</v>
      </c>
      <c r="AJ50">
        <v>0.99129999999999996</v>
      </c>
      <c r="AK50">
        <v>0.99080000000000001</v>
      </c>
      <c r="AL50">
        <v>0.98909999999999998</v>
      </c>
      <c r="AM50">
        <v>0.99029999999999996</v>
      </c>
      <c r="AN50">
        <v>0.9889</v>
      </c>
      <c r="AO50">
        <v>0.98939999999999995</v>
      </c>
      <c r="AP50">
        <v>0.98809999999999998</v>
      </c>
      <c r="AQ50">
        <v>0.98719999999999997</v>
      </c>
      <c r="AR50">
        <v>0.98740000000000006</v>
      </c>
      <c r="AS50">
        <v>0.98629999999999995</v>
      </c>
      <c r="AT50">
        <v>0.98670000000000002</v>
      </c>
      <c r="AU50">
        <v>0.98550000000000004</v>
      </c>
      <c r="AV50">
        <v>0.98599999999999999</v>
      </c>
      <c r="AW50">
        <v>0.98519999999999996</v>
      </c>
      <c r="AX50">
        <v>0.98480000000000001</v>
      </c>
      <c r="AY50">
        <v>0.9849</v>
      </c>
      <c r="AZ50">
        <v>0.98419999999999996</v>
      </c>
      <c r="BA50">
        <v>0.98519999999999996</v>
      </c>
      <c r="BB50">
        <v>0.98360000000000003</v>
      </c>
      <c r="BC50">
        <v>0.98470000000000002</v>
      </c>
      <c r="BD50">
        <v>0.98360000000000003</v>
      </c>
      <c r="BE50">
        <v>0.98280000000000001</v>
      </c>
      <c r="BF50">
        <v>0.98360000000000003</v>
      </c>
      <c r="BG50">
        <v>0.98270000000000002</v>
      </c>
      <c r="BH50">
        <v>0.98350000000000004</v>
      </c>
      <c r="BI50">
        <v>0.98219999999999996</v>
      </c>
      <c r="BJ50">
        <v>0.98340000000000005</v>
      </c>
      <c r="BK50">
        <v>0.98209999999999997</v>
      </c>
      <c r="BL50">
        <v>0.98229999999999995</v>
      </c>
      <c r="BM50">
        <v>0.98199999999999998</v>
      </c>
      <c r="BN50">
        <v>0.98050000000000004</v>
      </c>
      <c r="BO50">
        <v>0.98180000000000001</v>
      </c>
      <c r="BP50">
        <v>0.97989999999999999</v>
      </c>
      <c r="BQ50">
        <v>0.98219999999999996</v>
      </c>
      <c r="BR50">
        <v>0.98040000000000005</v>
      </c>
      <c r="BS50">
        <v>0.98060000000000003</v>
      </c>
      <c r="BT50">
        <v>0.98050000000000004</v>
      </c>
      <c r="BU50">
        <v>0.97950000000000004</v>
      </c>
      <c r="BV50">
        <v>0.98109999999999997</v>
      </c>
      <c r="BW50">
        <v>0.97829999999999995</v>
      </c>
      <c r="BX50">
        <v>0.98050000000000004</v>
      </c>
      <c r="BY50">
        <v>0.9788</v>
      </c>
      <c r="BZ50">
        <v>0.98129999999999995</v>
      </c>
      <c r="CA50">
        <v>0.97889999999999999</v>
      </c>
      <c r="CB50">
        <v>0.97760000000000002</v>
      </c>
      <c r="CC50">
        <v>0.97809999999999997</v>
      </c>
      <c r="CD50">
        <v>0.97619999999999996</v>
      </c>
      <c r="CE50">
        <v>0.97840000000000005</v>
      </c>
      <c r="CF50">
        <v>0.97419999999999995</v>
      </c>
      <c r="CG50">
        <v>0.97850000000000004</v>
      </c>
      <c r="CH50">
        <v>0.97460000000000002</v>
      </c>
      <c r="CI50">
        <v>0.97570000000000001</v>
      </c>
      <c r="CJ50">
        <v>0.97450000000000003</v>
      </c>
      <c r="CK50">
        <v>0.97370000000000001</v>
      </c>
      <c r="CL50">
        <v>0.97540000000000004</v>
      </c>
      <c r="CM50">
        <v>0</v>
      </c>
      <c r="CN50">
        <v>0</v>
      </c>
      <c r="CO50" t="s">
        <v>217</v>
      </c>
      <c r="CP50">
        <v>0</v>
      </c>
      <c r="CQ50">
        <v>0</v>
      </c>
      <c r="CR50">
        <v>0</v>
      </c>
      <c r="CS50">
        <v>0</v>
      </c>
      <c r="CT50">
        <v>0</v>
      </c>
      <c r="CU50">
        <v>0</v>
      </c>
      <c r="CV50">
        <v>0</v>
      </c>
      <c r="CW50">
        <v>0</v>
      </c>
    </row>
    <row r="51" spans="4:101" x14ac:dyDescent="0.15">
      <c r="D51" s="26">
        <v>45301</v>
      </c>
      <c r="E51" s="27">
        <v>0.42578703703703707</v>
      </c>
      <c r="F51">
        <v>45</v>
      </c>
      <c r="G51">
        <v>5</v>
      </c>
      <c r="H51">
        <v>0</v>
      </c>
      <c r="I51">
        <v>135</v>
      </c>
      <c r="J51">
        <v>0.97740000000000005</v>
      </c>
      <c r="K51">
        <v>0.97709999999999997</v>
      </c>
      <c r="L51">
        <v>0.97760000000000002</v>
      </c>
      <c r="M51">
        <v>0.97929999999999995</v>
      </c>
      <c r="N51">
        <v>0.98219999999999996</v>
      </c>
      <c r="O51">
        <v>0.98280000000000001</v>
      </c>
      <c r="P51">
        <v>0.98440000000000005</v>
      </c>
      <c r="Q51">
        <v>0.98529999999999995</v>
      </c>
      <c r="R51">
        <v>0.98650000000000004</v>
      </c>
      <c r="S51">
        <v>0.98740000000000006</v>
      </c>
      <c r="T51">
        <v>0.98819999999999997</v>
      </c>
      <c r="U51">
        <v>0.98839999999999995</v>
      </c>
      <c r="V51">
        <v>0.98880000000000001</v>
      </c>
      <c r="W51">
        <v>0.98919999999999997</v>
      </c>
      <c r="X51">
        <v>0.98899999999999999</v>
      </c>
      <c r="Y51">
        <v>0.9889</v>
      </c>
      <c r="Z51">
        <v>0.98960000000000004</v>
      </c>
      <c r="AA51">
        <v>0.99039999999999995</v>
      </c>
      <c r="AB51">
        <v>0.99219999999999997</v>
      </c>
      <c r="AC51">
        <v>0.99299999999999999</v>
      </c>
      <c r="AD51">
        <v>0.99339999999999995</v>
      </c>
      <c r="AE51">
        <v>0.99390000000000001</v>
      </c>
      <c r="AF51">
        <v>0.99399999999999999</v>
      </c>
      <c r="AG51">
        <v>0.99480000000000002</v>
      </c>
      <c r="AH51">
        <v>0.99490000000000001</v>
      </c>
      <c r="AI51">
        <v>0.995</v>
      </c>
      <c r="AJ51">
        <v>0.99409999999999998</v>
      </c>
      <c r="AK51">
        <v>0.99329999999999996</v>
      </c>
      <c r="AL51">
        <v>0.99239999999999995</v>
      </c>
      <c r="AM51">
        <v>0.99209999999999998</v>
      </c>
      <c r="AN51">
        <v>0.99199999999999999</v>
      </c>
      <c r="AO51">
        <v>0.99139999999999995</v>
      </c>
      <c r="AP51">
        <v>0.99099999999999999</v>
      </c>
      <c r="AQ51">
        <v>0.99</v>
      </c>
      <c r="AR51">
        <v>0.98899999999999999</v>
      </c>
      <c r="AS51">
        <v>0.98899999999999999</v>
      </c>
      <c r="AT51">
        <v>0.98829999999999996</v>
      </c>
      <c r="AU51">
        <v>0.98850000000000005</v>
      </c>
      <c r="AV51">
        <v>0.98829999999999996</v>
      </c>
      <c r="AW51">
        <v>0.98829999999999996</v>
      </c>
      <c r="AX51">
        <v>0.9879</v>
      </c>
      <c r="AY51">
        <v>0.98780000000000001</v>
      </c>
      <c r="AZ51">
        <v>0.98750000000000004</v>
      </c>
      <c r="BA51">
        <v>0.9869</v>
      </c>
      <c r="BB51">
        <v>0.98650000000000004</v>
      </c>
      <c r="BC51">
        <v>0.98680000000000001</v>
      </c>
      <c r="BD51">
        <v>0.98650000000000004</v>
      </c>
      <c r="BE51">
        <v>0.98570000000000002</v>
      </c>
      <c r="BF51">
        <v>0.98540000000000005</v>
      </c>
      <c r="BG51">
        <v>0.98550000000000004</v>
      </c>
      <c r="BH51">
        <v>0.98509999999999998</v>
      </c>
      <c r="BI51">
        <v>0.98540000000000005</v>
      </c>
      <c r="BJ51">
        <v>0.98509999999999998</v>
      </c>
      <c r="BK51">
        <v>0.98509999999999998</v>
      </c>
      <c r="BL51">
        <v>0.98450000000000004</v>
      </c>
      <c r="BM51">
        <v>0.98440000000000005</v>
      </c>
      <c r="BN51">
        <v>0.98329999999999995</v>
      </c>
      <c r="BO51">
        <v>0.9829</v>
      </c>
      <c r="BP51">
        <v>0.9839</v>
      </c>
      <c r="BQ51">
        <v>0.98340000000000005</v>
      </c>
      <c r="BR51">
        <v>0.98380000000000001</v>
      </c>
      <c r="BS51">
        <v>0.9829</v>
      </c>
      <c r="BT51">
        <v>0.98280000000000001</v>
      </c>
      <c r="BU51">
        <v>0.98270000000000002</v>
      </c>
      <c r="BV51">
        <v>0.98329999999999995</v>
      </c>
      <c r="BW51">
        <v>0.98250000000000004</v>
      </c>
      <c r="BX51">
        <v>0.98240000000000005</v>
      </c>
      <c r="BY51">
        <v>0.98250000000000004</v>
      </c>
      <c r="BZ51">
        <v>0.98260000000000003</v>
      </c>
      <c r="CA51">
        <v>0.9819</v>
      </c>
      <c r="CB51">
        <v>0.98060000000000003</v>
      </c>
      <c r="CC51">
        <v>0.97950000000000004</v>
      </c>
      <c r="CD51">
        <v>0.98040000000000005</v>
      </c>
      <c r="CE51">
        <v>0.97889999999999999</v>
      </c>
      <c r="CF51">
        <v>0.97860000000000003</v>
      </c>
      <c r="CG51">
        <v>0.98009999999999997</v>
      </c>
      <c r="CH51">
        <v>0.97819999999999996</v>
      </c>
      <c r="CI51">
        <v>0.97760000000000002</v>
      </c>
      <c r="CJ51">
        <v>0.97909999999999997</v>
      </c>
      <c r="CK51">
        <v>0.97870000000000001</v>
      </c>
      <c r="CL51">
        <v>0.97560000000000002</v>
      </c>
      <c r="CM51">
        <v>0</v>
      </c>
      <c r="CN51">
        <v>0</v>
      </c>
      <c r="CO51" t="s">
        <v>217</v>
      </c>
      <c r="CP51">
        <v>0</v>
      </c>
      <c r="CQ51">
        <v>0</v>
      </c>
      <c r="CR51">
        <v>0</v>
      </c>
      <c r="CS51">
        <v>0</v>
      </c>
      <c r="CT51">
        <v>0</v>
      </c>
      <c r="CU51">
        <v>0</v>
      </c>
      <c r="CV51">
        <v>0</v>
      </c>
      <c r="CW51">
        <v>0</v>
      </c>
    </row>
    <row r="52" spans="4:101" x14ac:dyDescent="0.15">
      <c r="D52" s="26">
        <v>45301</v>
      </c>
      <c r="E52" s="27">
        <v>0.42583333333333334</v>
      </c>
      <c r="F52">
        <v>45</v>
      </c>
      <c r="G52">
        <v>10</v>
      </c>
      <c r="H52">
        <v>0</v>
      </c>
      <c r="I52">
        <v>135</v>
      </c>
      <c r="J52">
        <v>0.97729999999999995</v>
      </c>
      <c r="K52">
        <v>0.98229999999999995</v>
      </c>
      <c r="L52">
        <v>0.97889999999999999</v>
      </c>
      <c r="M52">
        <v>0.98170000000000002</v>
      </c>
      <c r="N52">
        <v>0.98360000000000003</v>
      </c>
      <c r="O52">
        <v>0.9849</v>
      </c>
      <c r="P52">
        <v>0.9869</v>
      </c>
      <c r="Q52">
        <v>0.98719999999999997</v>
      </c>
      <c r="R52">
        <v>0.98880000000000001</v>
      </c>
      <c r="S52">
        <v>0.9889</v>
      </c>
      <c r="T52">
        <v>0.99070000000000003</v>
      </c>
      <c r="U52">
        <v>0.99039999999999995</v>
      </c>
      <c r="V52">
        <v>0.99109999999999998</v>
      </c>
      <c r="W52">
        <v>0.99129999999999996</v>
      </c>
      <c r="X52">
        <v>0.9909</v>
      </c>
      <c r="Y52">
        <v>0.99180000000000001</v>
      </c>
      <c r="Z52">
        <v>0.99129999999999996</v>
      </c>
      <c r="AA52">
        <v>0.9929</v>
      </c>
      <c r="AB52">
        <v>0.99419999999999997</v>
      </c>
      <c r="AC52">
        <v>0.99539999999999995</v>
      </c>
      <c r="AD52">
        <v>0.99639999999999995</v>
      </c>
      <c r="AE52">
        <v>0.99590000000000001</v>
      </c>
      <c r="AF52">
        <v>0.99719999999999998</v>
      </c>
      <c r="AG52">
        <v>0.99650000000000005</v>
      </c>
      <c r="AH52">
        <v>0.99780000000000002</v>
      </c>
      <c r="AI52">
        <v>0.99709999999999999</v>
      </c>
      <c r="AJ52">
        <v>0.99609999999999999</v>
      </c>
      <c r="AK52">
        <v>0.99590000000000001</v>
      </c>
      <c r="AL52">
        <v>0.99390000000000001</v>
      </c>
      <c r="AM52">
        <v>0.99529999999999996</v>
      </c>
      <c r="AN52">
        <v>0.99390000000000001</v>
      </c>
      <c r="AO52">
        <v>0.99399999999999999</v>
      </c>
      <c r="AP52">
        <v>0.99319999999999997</v>
      </c>
      <c r="AQ52">
        <v>0.99229999999999996</v>
      </c>
      <c r="AR52">
        <v>0.99229999999999996</v>
      </c>
      <c r="AS52">
        <v>0.99109999999999998</v>
      </c>
      <c r="AT52">
        <v>0.99129999999999996</v>
      </c>
      <c r="AU52">
        <v>0.99060000000000004</v>
      </c>
      <c r="AV52">
        <v>0.99099999999999999</v>
      </c>
      <c r="AW52">
        <v>0.9909</v>
      </c>
      <c r="AX52">
        <v>0.99009999999999998</v>
      </c>
      <c r="AY52">
        <v>0.99060000000000004</v>
      </c>
      <c r="AZ52">
        <v>0.98960000000000004</v>
      </c>
      <c r="BA52">
        <v>0.99009999999999998</v>
      </c>
      <c r="BB52">
        <v>0.98860000000000003</v>
      </c>
      <c r="BC52">
        <v>0.98929999999999996</v>
      </c>
      <c r="BD52">
        <v>0.98899999999999999</v>
      </c>
      <c r="BE52">
        <v>0.98829999999999996</v>
      </c>
      <c r="BF52">
        <v>0.98880000000000001</v>
      </c>
      <c r="BG52">
        <v>0.9879</v>
      </c>
      <c r="BH52">
        <v>0.98860000000000003</v>
      </c>
      <c r="BI52">
        <v>0.98709999999999998</v>
      </c>
      <c r="BJ52">
        <v>0.98829999999999996</v>
      </c>
      <c r="BK52">
        <v>0.98719999999999997</v>
      </c>
      <c r="BL52">
        <v>0.98699999999999999</v>
      </c>
      <c r="BM52">
        <v>0.98780000000000001</v>
      </c>
      <c r="BN52">
        <v>0.98599999999999999</v>
      </c>
      <c r="BO52">
        <v>0.98719999999999997</v>
      </c>
      <c r="BP52">
        <v>0.98609999999999998</v>
      </c>
      <c r="BQ52">
        <v>0.9869</v>
      </c>
      <c r="BR52">
        <v>0.98619999999999997</v>
      </c>
      <c r="BS52">
        <v>0.98570000000000002</v>
      </c>
      <c r="BT52">
        <v>0.98570000000000002</v>
      </c>
      <c r="BU52">
        <v>0.98460000000000003</v>
      </c>
      <c r="BV52">
        <v>0.98650000000000004</v>
      </c>
      <c r="BW52">
        <v>0.98440000000000005</v>
      </c>
      <c r="BX52">
        <v>0.98650000000000004</v>
      </c>
      <c r="BY52">
        <v>0.98450000000000004</v>
      </c>
      <c r="BZ52">
        <v>0.98499999999999999</v>
      </c>
      <c r="CA52">
        <v>0.98380000000000001</v>
      </c>
      <c r="CB52">
        <v>0.98280000000000001</v>
      </c>
      <c r="CC52">
        <v>0.98340000000000005</v>
      </c>
      <c r="CD52">
        <v>0.98160000000000003</v>
      </c>
      <c r="CE52">
        <v>0.98340000000000005</v>
      </c>
      <c r="CF52">
        <v>0.97989999999999999</v>
      </c>
      <c r="CG52">
        <v>0.98370000000000002</v>
      </c>
      <c r="CH52">
        <v>0.98060000000000003</v>
      </c>
      <c r="CI52">
        <v>0.98070000000000002</v>
      </c>
      <c r="CJ52">
        <v>0.98140000000000005</v>
      </c>
      <c r="CK52">
        <v>0.98070000000000002</v>
      </c>
      <c r="CL52">
        <v>0.98129999999999995</v>
      </c>
      <c r="CM52">
        <v>0</v>
      </c>
      <c r="CN52">
        <v>0</v>
      </c>
      <c r="CO52" t="s">
        <v>217</v>
      </c>
      <c r="CP52">
        <v>0</v>
      </c>
      <c r="CQ52">
        <v>0</v>
      </c>
      <c r="CR52">
        <v>0</v>
      </c>
      <c r="CS52">
        <v>0</v>
      </c>
      <c r="CT52">
        <v>0</v>
      </c>
      <c r="CU52">
        <v>0</v>
      </c>
      <c r="CV52">
        <v>0</v>
      </c>
      <c r="CW52">
        <v>0</v>
      </c>
    </row>
    <row r="53" spans="4:101" x14ac:dyDescent="0.15">
      <c r="D53" s="26">
        <v>45301</v>
      </c>
      <c r="E53" s="27">
        <v>0.42587962962962966</v>
      </c>
      <c r="F53">
        <v>45</v>
      </c>
      <c r="G53">
        <v>15</v>
      </c>
      <c r="H53">
        <v>0</v>
      </c>
      <c r="I53">
        <v>135</v>
      </c>
      <c r="J53">
        <v>0.98070000000000002</v>
      </c>
      <c r="K53">
        <v>0.98299999999999998</v>
      </c>
      <c r="L53">
        <v>0.98180000000000001</v>
      </c>
      <c r="M53">
        <v>0.98409999999999997</v>
      </c>
      <c r="N53">
        <v>0.98640000000000005</v>
      </c>
      <c r="O53">
        <v>0.98699999999999999</v>
      </c>
      <c r="P53">
        <v>0.98899999999999999</v>
      </c>
      <c r="Q53">
        <v>0.98939999999999995</v>
      </c>
      <c r="R53">
        <v>0.99109999999999998</v>
      </c>
      <c r="S53">
        <v>0.99160000000000004</v>
      </c>
      <c r="T53">
        <v>0.99270000000000003</v>
      </c>
      <c r="U53">
        <v>0.99309999999999998</v>
      </c>
      <c r="V53">
        <v>0.99370000000000003</v>
      </c>
      <c r="W53">
        <v>0.99429999999999996</v>
      </c>
      <c r="X53">
        <v>0.99390000000000001</v>
      </c>
      <c r="Y53">
        <v>0.99399999999999999</v>
      </c>
      <c r="Z53">
        <v>0.99429999999999996</v>
      </c>
      <c r="AA53">
        <v>0.99570000000000003</v>
      </c>
      <c r="AB53">
        <v>0.99719999999999998</v>
      </c>
      <c r="AC53">
        <v>0.998</v>
      </c>
      <c r="AD53">
        <v>0.99850000000000005</v>
      </c>
      <c r="AE53">
        <v>0.99860000000000004</v>
      </c>
      <c r="AF53">
        <v>0.99909999999999999</v>
      </c>
      <c r="AG53">
        <v>0.99919999999999998</v>
      </c>
      <c r="AH53">
        <v>0.99950000000000006</v>
      </c>
      <c r="AI53">
        <v>0.99990000000000001</v>
      </c>
      <c r="AJ53">
        <v>0.999</v>
      </c>
      <c r="AK53">
        <v>0.99880000000000002</v>
      </c>
      <c r="AL53">
        <v>0.997</v>
      </c>
      <c r="AM53">
        <v>0.99760000000000004</v>
      </c>
      <c r="AN53">
        <v>0.99719999999999998</v>
      </c>
      <c r="AO53">
        <v>0.997</v>
      </c>
      <c r="AP53">
        <v>0.99629999999999996</v>
      </c>
      <c r="AQ53">
        <v>0.99560000000000004</v>
      </c>
      <c r="AR53">
        <v>0.995</v>
      </c>
      <c r="AS53">
        <v>0.99429999999999996</v>
      </c>
      <c r="AT53">
        <v>0.99409999999999998</v>
      </c>
      <c r="AU53">
        <v>0.99390000000000001</v>
      </c>
      <c r="AV53">
        <v>0.99380000000000002</v>
      </c>
      <c r="AW53">
        <v>0.99380000000000002</v>
      </c>
      <c r="AX53">
        <v>0.99309999999999998</v>
      </c>
      <c r="AY53">
        <v>0.99360000000000004</v>
      </c>
      <c r="AZ53">
        <v>0.99280000000000002</v>
      </c>
      <c r="BA53">
        <v>0.99280000000000002</v>
      </c>
      <c r="BB53">
        <v>0.99199999999999999</v>
      </c>
      <c r="BC53">
        <v>0.99219999999999997</v>
      </c>
      <c r="BD53">
        <v>0.99170000000000003</v>
      </c>
      <c r="BE53">
        <v>0.99129999999999996</v>
      </c>
      <c r="BF53">
        <v>0.99129999999999996</v>
      </c>
      <c r="BG53">
        <v>0.99060000000000004</v>
      </c>
      <c r="BH53">
        <v>0.99109999999999998</v>
      </c>
      <c r="BI53">
        <v>0.99050000000000005</v>
      </c>
      <c r="BJ53">
        <v>0.99050000000000005</v>
      </c>
      <c r="BK53">
        <v>0.99070000000000003</v>
      </c>
      <c r="BL53">
        <v>0.99019999999999997</v>
      </c>
      <c r="BM53">
        <v>0.99099999999999999</v>
      </c>
      <c r="BN53">
        <v>0.98929999999999996</v>
      </c>
      <c r="BO53">
        <v>0.98909999999999998</v>
      </c>
      <c r="BP53">
        <v>0.9889</v>
      </c>
      <c r="BQ53">
        <v>0.98929999999999996</v>
      </c>
      <c r="BR53">
        <v>0.98929999999999996</v>
      </c>
      <c r="BS53">
        <v>0.98809999999999998</v>
      </c>
      <c r="BT53">
        <v>0.98829999999999996</v>
      </c>
      <c r="BU53">
        <v>0.98819999999999997</v>
      </c>
      <c r="BV53">
        <v>0.98899999999999999</v>
      </c>
      <c r="BW53">
        <v>0.98740000000000006</v>
      </c>
      <c r="BX53">
        <v>0.98809999999999998</v>
      </c>
      <c r="BY53">
        <v>0.98770000000000002</v>
      </c>
      <c r="BZ53">
        <v>0.98750000000000004</v>
      </c>
      <c r="CA53">
        <v>0.98729999999999996</v>
      </c>
      <c r="CB53">
        <v>0.98599999999999999</v>
      </c>
      <c r="CC53">
        <v>0.98570000000000002</v>
      </c>
      <c r="CD53">
        <v>0.98529999999999995</v>
      </c>
      <c r="CE53">
        <v>0.98499999999999999</v>
      </c>
      <c r="CF53">
        <v>0.98340000000000005</v>
      </c>
      <c r="CG53">
        <v>0.98480000000000001</v>
      </c>
      <c r="CH53">
        <v>0.98360000000000003</v>
      </c>
      <c r="CI53">
        <v>0.98340000000000005</v>
      </c>
      <c r="CJ53">
        <v>0.98550000000000004</v>
      </c>
      <c r="CK53">
        <v>0.98409999999999997</v>
      </c>
      <c r="CL53">
        <v>0.98229999999999995</v>
      </c>
      <c r="CM53">
        <v>0</v>
      </c>
      <c r="CN53">
        <v>0</v>
      </c>
      <c r="CO53" t="s">
        <v>217</v>
      </c>
      <c r="CP53">
        <v>0</v>
      </c>
      <c r="CQ53">
        <v>0</v>
      </c>
      <c r="CR53">
        <v>0</v>
      </c>
      <c r="CS53">
        <v>0</v>
      </c>
      <c r="CT53">
        <v>0</v>
      </c>
      <c r="CU53">
        <v>0</v>
      </c>
      <c r="CV53">
        <v>0</v>
      </c>
      <c r="CW53">
        <v>0</v>
      </c>
    </row>
    <row r="54" spans="4:101" x14ac:dyDescent="0.15">
      <c r="D54" s="26">
        <v>45301</v>
      </c>
      <c r="E54" s="27">
        <v>0.42591435185185184</v>
      </c>
      <c r="F54">
        <v>45</v>
      </c>
      <c r="G54">
        <v>20</v>
      </c>
      <c r="H54">
        <v>0</v>
      </c>
      <c r="I54">
        <v>135</v>
      </c>
      <c r="J54">
        <v>0.98509999999999998</v>
      </c>
      <c r="K54">
        <v>0.98509999999999998</v>
      </c>
      <c r="L54">
        <v>0.98260000000000003</v>
      </c>
      <c r="M54">
        <v>0.98619999999999997</v>
      </c>
      <c r="N54">
        <v>0.98839999999999995</v>
      </c>
      <c r="O54">
        <v>0.98950000000000005</v>
      </c>
      <c r="P54">
        <v>0.99119999999999997</v>
      </c>
      <c r="Q54">
        <v>0.99170000000000003</v>
      </c>
      <c r="R54">
        <v>0.99299999999999999</v>
      </c>
      <c r="S54">
        <v>0.99339999999999995</v>
      </c>
      <c r="T54">
        <v>0.99470000000000003</v>
      </c>
      <c r="U54">
        <v>0.995</v>
      </c>
      <c r="V54">
        <v>0.996</v>
      </c>
      <c r="W54">
        <v>0.997</v>
      </c>
      <c r="X54">
        <v>0.996</v>
      </c>
      <c r="Y54">
        <v>0.99639999999999995</v>
      </c>
      <c r="Z54">
        <v>0.99529999999999996</v>
      </c>
      <c r="AA54">
        <v>0.99790000000000001</v>
      </c>
      <c r="AB54">
        <v>0.99919999999999998</v>
      </c>
      <c r="AC54">
        <v>1.0003</v>
      </c>
      <c r="AD54">
        <v>1.0008999999999999</v>
      </c>
      <c r="AE54">
        <v>1.0003</v>
      </c>
      <c r="AF54">
        <v>1.0009999999999999</v>
      </c>
      <c r="AG54">
        <v>1.0009999999999999</v>
      </c>
      <c r="AH54">
        <v>1.0019</v>
      </c>
      <c r="AI54">
        <v>1.0019</v>
      </c>
      <c r="AJ54">
        <v>1.0015000000000001</v>
      </c>
      <c r="AK54">
        <v>1.0018</v>
      </c>
      <c r="AL54">
        <v>0.99939999999999996</v>
      </c>
      <c r="AM54">
        <v>0.99990000000000001</v>
      </c>
      <c r="AN54">
        <v>0.99880000000000002</v>
      </c>
      <c r="AO54">
        <v>0.99950000000000006</v>
      </c>
      <c r="AP54">
        <v>0.99919999999999998</v>
      </c>
      <c r="AQ54">
        <v>0.99860000000000004</v>
      </c>
      <c r="AR54">
        <v>0.99739999999999995</v>
      </c>
      <c r="AS54">
        <v>0.99639999999999995</v>
      </c>
      <c r="AT54">
        <v>0.99670000000000003</v>
      </c>
      <c r="AU54">
        <v>0.99629999999999996</v>
      </c>
      <c r="AV54">
        <v>0.99670000000000003</v>
      </c>
      <c r="AW54">
        <v>0.99639999999999995</v>
      </c>
      <c r="AX54">
        <v>0.99550000000000005</v>
      </c>
      <c r="AY54">
        <v>0.99639999999999995</v>
      </c>
      <c r="AZ54">
        <v>0.99490000000000001</v>
      </c>
      <c r="BA54">
        <v>0.99519999999999997</v>
      </c>
      <c r="BB54">
        <v>0.99360000000000004</v>
      </c>
      <c r="BC54">
        <v>0.99519999999999997</v>
      </c>
      <c r="BD54">
        <v>0.995</v>
      </c>
      <c r="BE54">
        <v>0.99460000000000004</v>
      </c>
      <c r="BF54">
        <v>0.99409999999999998</v>
      </c>
      <c r="BG54">
        <v>0.99329999999999996</v>
      </c>
      <c r="BH54">
        <v>0.99380000000000002</v>
      </c>
      <c r="BI54">
        <v>0.9929</v>
      </c>
      <c r="BJ54">
        <v>0.99339999999999995</v>
      </c>
      <c r="BK54">
        <v>0.99270000000000003</v>
      </c>
      <c r="BL54">
        <v>0.9929</v>
      </c>
      <c r="BM54">
        <v>0.99450000000000005</v>
      </c>
      <c r="BN54">
        <v>0.99209999999999998</v>
      </c>
      <c r="BO54">
        <v>0.99229999999999996</v>
      </c>
      <c r="BP54">
        <v>0.99070000000000003</v>
      </c>
      <c r="BQ54">
        <v>0.99250000000000005</v>
      </c>
      <c r="BR54">
        <v>0.99209999999999998</v>
      </c>
      <c r="BS54">
        <v>0.99209999999999998</v>
      </c>
      <c r="BT54">
        <v>0.99150000000000005</v>
      </c>
      <c r="BU54">
        <v>0.99029999999999996</v>
      </c>
      <c r="BV54">
        <v>0.99229999999999996</v>
      </c>
      <c r="BW54">
        <v>0.99</v>
      </c>
      <c r="BX54">
        <v>0.99099999999999999</v>
      </c>
      <c r="BY54">
        <v>0.98939999999999995</v>
      </c>
      <c r="BZ54">
        <v>0.99170000000000003</v>
      </c>
      <c r="CA54">
        <v>0.99050000000000005</v>
      </c>
      <c r="CB54">
        <v>0.99019999999999997</v>
      </c>
      <c r="CC54">
        <v>0.98850000000000005</v>
      </c>
      <c r="CD54">
        <v>0.98740000000000006</v>
      </c>
      <c r="CE54">
        <v>0.98850000000000005</v>
      </c>
      <c r="CF54">
        <v>0.98580000000000001</v>
      </c>
      <c r="CG54">
        <v>0.98809999999999998</v>
      </c>
      <c r="CH54">
        <v>0.98529999999999995</v>
      </c>
      <c r="CI54">
        <v>0.98670000000000002</v>
      </c>
      <c r="CJ54">
        <v>0.98909999999999998</v>
      </c>
      <c r="CK54">
        <v>0.98909999999999998</v>
      </c>
      <c r="CL54">
        <v>0.98729999999999996</v>
      </c>
      <c r="CM54">
        <v>0</v>
      </c>
      <c r="CN54">
        <v>0</v>
      </c>
      <c r="CO54" t="s">
        <v>217</v>
      </c>
      <c r="CP54">
        <v>0</v>
      </c>
      <c r="CQ54">
        <v>0</v>
      </c>
      <c r="CR54">
        <v>0</v>
      </c>
      <c r="CS54">
        <v>0</v>
      </c>
      <c r="CT54">
        <v>0</v>
      </c>
      <c r="CU54">
        <v>0</v>
      </c>
      <c r="CV54">
        <v>0</v>
      </c>
      <c r="CW54">
        <v>0</v>
      </c>
    </row>
    <row r="55" spans="4:101" x14ac:dyDescent="0.15">
      <c r="D55" s="26">
        <v>45301</v>
      </c>
      <c r="E55" s="27">
        <v>0.42596064814814816</v>
      </c>
      <c r="F55">
        <v>45</v>
      </c>
      <c r="G55">
        <v>25</v>
      </c>
      <c r="H55">
        <v>0</v>
      </c>
      <c r="I55">
        <v>135</v>
      </c>
      <c r="J55">
        <v>0.98450000000000004</v>
      </c>
      <c r="K55">
        <v>0.98750000000000004</v>
      </c>
      <c r="L55">
        <v>0.98460000000000003</v>
      </c>
      <c r="M55">
        <v>0.98809999999999998</v>
      </c>
      <c r="N55">
        <v>0.99009999999999998</v>
      </c>
      <c r="O55">
        <v>0.99129999999999996</v>
      </c>
      <c r="P55">
        <v>0.99329999999999996</v>
      </c>
      <c r="Q55">
        <v>0.99390000000000001</v>
      </c>
      <c r="R55">
        <v>0.99570000000000003</v>
      </c>
      <c r="S55">
        <v>0.99590000000000001</v>
      </c>
      <c r="T55">
        <v>0.99719999999999998</v>
      </c>
      <c r="U55">
        <v>0.99739999999999995</v>
      </c>
      <c r="V55">
        <v>0.99809999999999999</v>
      </c>
      <c r="W55">
        <v>0.999</v>
      </c>
      <c r="X55">
        <v>0.99860000000000004</v>
      </c>
      <c r="Y55">
        <v>0.99929999999999997</v>
      </c>
      <c r="Z55">
        <v>0.99870000000000003</v>
      </c>
      <c r="AA55">
        <v>1.0002</v>
      </c>
      <c r="AB55">
        <v>1.0016</v>
      </c>
      <c r="AC55">
        <v>1.0027999999999999</v>
      </c>
      <c r="AD55">
        <v>1.0035000000000001</v>
      </c>
      <c r="AE55">
        <v>1.0029999999999999</v>
      </c>
      <c r="AF55">
        <v>1.0043</v>
      </c>
      <c r="AG55">
        <v>1.004</v>
      </c>
      <c r="AH55">
        <v>1.0044999999999999</v>
      </c>
      <c r="AI55">
        <v>1.0043</v>
      </c>
      <c r="AJ55">
        <v>1.0038</v>
      </c>
      <c r="AK55">
        <v>1.0036</v>
      </c>
      <c r="AL55">
        <v>1.0021</v>
      </c>
      <c r="AM55">
        <v>1.0025999999999999</v>
      </c>
      <c r="AN55">
        <v>1.0014000000000001</v>
      </c>
      <c r="AO55">
        <v>1.0017</v>
      </c>
      <c r="AP55">
        <v>1.0012000000000001</v>
      </c>
      <c r="AQ55">
        <v>1.0005999999999999</v>
      </c>
      <c r="AR55">
        <v>1.0003</v>
      </c>
      <c r="AS55">
        <v>0.99919999999999998</v>
      </c>
      <c r="AT55">
        <v>0.99919999999999998</v>
      </c>
      <c r="AU55">
        <v>0.99860000000000004</v>
      </c>
      <c r="AV55">
        <v>0.999</v>
      </c>
      <c r="AW55">
        <v>0.99880000000000002</v>
      </c>
      <c r="AX55">
        <v>0.99839999999999995</v>
      </c>
      <c r="AY55">
        <v>0.99919999999999998</v>
      </c>
      <c r="AZ55">
        <v>0.99860000000000004</v>
      </c>
      <c r="BA55">
        <v>0.99829999999999997</v>
      </c>
      <c r="BB55">
        <v>0.99690000000000001</v>
      </c>
      <c r="BC55">
        <v>0.99770000000000003</v>
      </c>
      <c r="BD55">
        <v>0.99750000000000005</v>
      </c>
      <c r="BE55">
        <v>0.99709999999999999</v>
      </c>
      <c r="BF55">
        <v>0.99739999999999995</v>
      </c>
      <c r="BG55">
        <v>0.99639999999999995</v>
      </c>
      <c r="BH55">
        <v>0.997</v>
      </c>
      <c r="BI55">
        <v>0.996</v>
      </c>
      <c r="BJ55">
        <v>0.99629999999999996</v>
      </c>
      <c r="BK55">
        <v>0.99509999999999998</v>
      </c>
      <c r="BL55">
        <v>0.99519999999999997</v>
      </c>
      <c r="BM55">
        <v>0.99650000000000005</v>
      </c>
      <c r="BN55">
        <v>0.995</v>
      </c>
      <c r="BO55">
        <v>0.99539999999999995</v>
      </c>
      <c r="BP55">
        <v>0.99409999999999998</v>
      </c>
      <c r="BQ55">
        <v>0.99529999999999996</v>
      </c>
      <c r="BR55">
        <v>0.99490000000000001</v>
      </c>
      <c r="BS55">
        <v>0.99460000000000004</v>
      </c>
      <c r="BT55">
        <v>0.99460000000000004</v>
      </c>
      <c r="BU55">
        <v>0.99390000000000001</v>
      </c>
      <c r="BV55">
        <v>0.99560000000000004</v>
      </c>
      <c r="BW55">
        <v>0.99390000000000001</v>
      </c>
      <c r="BX55">
        <v>0.99470000000000003</v>
      </c>
      <c r="BY55">
        <v>0.99319999999999997</v>
      </c>
      <c r="BZ55">
        <v>0.99439999999999995</v>
      </c>
      <c r="CA55">
        <v>0.99360000000000004</v>
      </c>
      <c r="CB55">
        <v>0.99270000000000003</v>
      </c>
      <c r="CC55">
        <v>0.99260000000000004</v>
      </c>
      <c r="CD55">
        <v>0.99119999999999997</v>
      </c>
      <c r="CE55">
        <v>0.99239999999999995</v>
      </c>
      <c r="CF55">
        <v>0.98970000000000002</v>
      </c>
      <c r="CG55">
        <v>0.99109999999999998</v>
      </c>
      <c r="CH55">
        <v>0.98899999999999999</v>
      </c>
      <c r="CI55">
        <v>0.98850000000000005</v>
      </c>
      <c r="CJ55">
        <v>0.99080000000000001</v>
      </c>
      <c r="CK55">
        <v>0.99119999999999997</v>
      </c>
      <c r="CL55">
        <v>0.99209999999999998</v>
      </c>
      <c r="CM55">
        <v>0</v>
      </c>
      <c r="CN55">
        <v>0</v>
      </c>
      <c r="CO55" t="s">
        <v>217</v>
      </c>
      <c r="CP55">
        <v>0</v>
      </c>
      <c r="CQ55">
        <v>0</v>
      </c>
      <c r="CR55">
        <v>0</v>
      </c>
      <c r="CS55">
        <v>0</v>
      </c>
      <c r="CT55">
        <v>0</v>
      </c>
      <c r="CU55">
        <v>0</v>
      </c>
      <c r="CV55">
        <v>0</v>
      </c>
      <c r="CW55">
        <v>0</v>
      </c>
    </row>
    <row r="56" spans="4:101" x14ac:dyDescent="0.15">
      <c r="D56" s="26">
        <v>45301</v>
      </c>
      <c r="E56" s="27">
        <v>0.42600694444444448</v>
      </c>
      <c r="F56">
        <v>45</v>
      </c>
      <c r="G56">
        <v>30</v>
      </c>
      <c r="H56">
        <v>0</v>
      </c>
      <c r="I56">
        <v>135</v>
      </c>
      <c r="J56">
        <v>0.98870000000000002</v>
      </c>
      <c r="K56">
        <v>0.98770000000000002</v>
      </c>
      <c r="L56">
        <v>0.98870000000000002</v>
      </c>
      <c r="M56">
        <v>0.99019999999999997</v>
      </c>
      <c r="N56">
        <v>0.99350000000000005</v>
      </c>
      <c r="O56">
        <v>0.99380000000000002</v>
      </c>
      <c r="P56">
        <v>0.99590000000000001</v>
      </c>
      <c r="Q56">
        <v>0.99680000000000002</v>
      </c>
      <c r="R56">
        <v>0.99790000000000001</v>
      </c>
      <c r="S56">
        <v>0.99880000000000002</v>
      </c>
      <c r="T56">
        <v>0.99939999999999996</v>
      </c>
      <c r="U56">
        <v>1.0001</v>
      </c>
      <c r="V56">
        <v>1.0003</v>
      </c>
      <c r="W56">
        <v>1.0013000000000001</v>
      </c>
      <c r="X56">
        <v>1.0011000000000001</v>
      </c>
      <c r="Y56">
        <v>1.0009999999999999</v>
      </c>
      <c r="Z56">
        <v>1.0019</v>
      </c>
      <c r="AA56">
        <v>1.0024</v>
      </c>
      <c r="AB56">
        <v>1.0045999999999999</v>
      </c>
      <c r="AC56">
        <v>1.0052000000000001</v>
      </c>
      <c r="AD56">
        <v>1.0056</v>
      </c>
      <c r="AE56">
        <v>1.0062</v>
      </c>
      <c r="AF56">
        <v>1.0059</v>
      </c>
      <c r="AG56">
        <v>1.0077</v>
      </c>
      <c r="AH56">
        <v>1.0065999999999999</v>
      </c>
      <c r="AI56">
        <v>1.0072000000000001</v>
      </c>
      <c r="AJ56">
        <v>1.0065</v>
      </c>
      <c r="AK56">
        <v>1.0063</v>
      </c>
      <c r="AL56">
        <v>1.0052000000000001</v>
      </c>
      <c r="AM56">
        <v>1.0046999999999999</v>
      </c>
      <c r="AN56">
        <v>1.0052000000000001</v>
      </c>
      <c r="AO56">
        <v>1.0039</v>
      </c>
      <c r="AP56">
        <v>1.0048999999999999</v>
      </c>
      <c r="AQ56">
        <v>1.004</v>
      </c>
      <c r="AR56">
        <v>1.0025999999999999</v>
      </c>
      <c r="AS56">
        <v>1.0027999999999999</v>
      </c>
      <c r="AT56">
        <v>1.0021</v>
      </c>
      <c r="AU56">
        <v>1.0026999999999999</v>
      </c>
      <c r="AV56">
        <v>1.002</v>
      </c>
      <c r="AW56">
        <v>1.0024</v>
      </c>
      <c r="AX56">
        <v>1.0017</v>
      </c>
      <c r="AY56">
        <v>1.0018</v>
      </c>
      <c r="AZ56">
        <v>1.0019</v>
      </c>
      <c r="BA56">
        <v>1.0008999999999999</v>
      </c>
      <c r="BB56">
        <v>1.0005999999999999</v>
      </c>
      <c r="BC56">
        <v>1.0004</v>
      </c>
      <c r="BD56">
        <v>1.0006999999999999</v>
      </c>
      <c r="BE56">
        <v>1</v>
      </c>
      <c r="BF56">
        <v>1</v>
      </c>
      <c r="BG56">
        <v>1.0002</v>
      </c>
      <c r="BH56">
        <v>0.99980000000000002</v>
      </c>
      <c r="BI56">
        <v>0.99980000000000002</v>
      </c>
      <c r="BJ56">
        <v>0.99890000000000001</v>
      </c>
      <c r="BK56">
        <v>0.99970000000000003</v>
      </c>
      <c r="BL56">
        <v>0.99870000000000003</v>
      </c>
      <c r="BM56">
        <v>0.99950000000000006</v>
      </c>
      <c r="BN56">
        <v>0.99829999999999997</v>
      </c>
      <c r="BO56">
        <v>0.99739999999999995</v>
      </c>
      <c r="BP56">
        <v>0.999</v>
      </c>
      <c r="BQ56">
        <v>0.99790000000000001</v>
      </c>
      <c r="BR56">
        <v>0.99880000000000002</v>
      </c>
      <c r="BS56">
        <v>0.99770000000000003</v>
      </c>
      <c r="BT56">
        <v>0.99770000000000003</v>
      </c>
      <c r="BU56">
        <v>0.99719999999999998</v>
      </c>
      <c r="BV56">
        <v>0.99819999999999998</v>
      </c>
      <c r="BW56">
        <v>0.99719999999999998</v>
      </c>
      <c r="BX56">
        <v>0.99709999999999999</v>
      </c>
      <c r="BY56">
        <v>0.99739999999999995</v>
      </c>
      <c r="BZ56">
        <v>0.99629999999999996</v>
      </c>
      <c r="CA56">
        <v>0.997</v>
      </c>
      <c r="CB56">
        <v>0.99529999999999996</v>
      </c>
      <c r="CC56">
        <v>0.99439999999999995</v>
      </c>
      <c r="CD56">
        <v>0.995</v>
      </c>
      <c r="CE56">
        <v>0.99399999999999999</v>
      </c>
      <c r="CF56">
        <v>0.99429999999999996</v>
      </c>
      <c r="CG56">
        <v>0.99280000000000002</v>
      </c>
      <c r="CH56">
        <v>0.99299999999999999</v>
      </c>
      <c r="CI56">
        <v>0.99160000000000004</v>
      </c>
      <c r="CJ56">
        <v>0.99480000000000002</v>
      </c>
      <c r="CK56">
        <v>0.99370000000000003</v>
      </c>
      <c r="CL56">
        <v>0.9899</v>
      </c>
      <c r="CM56">
        <v>0</v>
      </c>
      <c r="CN56">
        <v>0</v>
      </c>
      <c r="CO56" t="s">
        <v>217</v>
      </c>
      <c r="CP56">
        <v>0</v>
      </c>
      <c r="CQ56">
        <v>0</v>
      </c>
      <c r="CR56">
        <v>0</v>
      </c>
      <c r="CS56">
        <v>0</v>
      </c>
      <c r="CT56">
        <v>0</v>
      </c>
      <c r="CU56">
        <v>0</v>
      </c>
      <c r="CV56">
        <v>0</v>
      </c>
      <c r="CW56">
        <v>0</v>
      </c>
    </row>
    <row r="57" spans="4:101" x14ac:dyDescent="0.15">
      <c r="D57" s="26">
        <v>45301</v>
      </c>
      <c r="E57" s="27">
        <v>0.42605324074074075</v>
      </c>
      <c r="F57">
        <v>45</v>
      </c>
      <c r="G57">
        <v>35</v>
      </c>
      <c r="H57">
        <v>0</v>
      </c>
      <c r="I57">
        <v>135</v>
      </c>
      <c r="J57">
        <v>0.98919999999999997</v>
      </c>
      <c r="K57">
        <v>0.98960000000000004</v>
      </c>
      <c r="L57">
        <v>0.99</v>
      </c>
      <c r="M57">
        <v>0.99280000000000002</v>
      </c>
      <c r="N57">
        <v>0.99519999999999997</v>
      </c>
      <c r="O57">
        <v>0.99629999999999996</v>
      </c>
      <c r="P57">
        <v>0.99860000000000004</v>
      </c>
      <c r="Q57">
        <v>0.99960000000000004</v>
      </c>
      <c r="R57">
        <v>1.0008999999999999</v>
      </c>
      <c r="S57">
        <v>1.0013000000000001</v>
      </c>
      <c r="T57">
        <v>1.0023</v>
      </c>
      <c r="U57">
        <v>1.0028999999999999</v>
      </c>
      <c r="V57">
        <v>1.0037</v>
      </c>
      <c r="W57">
        <v>1.0041</v>
      </c>
      <c r="X57">
        <v>1.0035000000000001</v>
      </c>
      <c r="Y57">
        <v>1.0041</v>
      </c>
      <c r="Z57">
        <v>1.0044999999999999</v>
      </c>
      <c r="AA57">
        <v>1.0061</v>
      </c>
      <c r="AB57">
        <v>1.0072000000000001</v>
      </c>
      <c r="AC57">
        <v>1.0085</v>
      </c>
      <c r="AD57">
        <v>1.0087999999999999</v>
      </c>
      <c r="AE57">
        <v>1.0095000000000001</v>
      </c>
      <c r="AF57">
        <v>1.0091000000000001</v>
      </c>
      <c r="AG57">
        <v>1.0091000000000001</v>
      </c>
      <c r="AH57">
        <v>1.0099</v>
      </c>
      <c r="AI57">
        <v>1.0104</v>
      </c>
      <c r="AJ57">
        <v>1.0102</v>
      </c>
      <c r="AK57">
        <v>1.0093000000000001</v>
      </c>
      <c r="AL57">
        <v>1.0074000000000001</v>
      </c>
      <c r="AM57">
        <v>1.0078</v>
      </c>
      <c r="AN57">
        <v>1.0078</v>
      </c>
      <c r="AO57">
        <v>1.0084</v>
      </c>
      <c r="AP57">
        <v>1.0074000000000001</v>
      </c>
      <c r="AQ57">
        <v>1.0065</v>
      </c>
      <c r="AR57">
        <v>1.0059</v>
      </c>
      <c r="AS57">
        <v>1.006</v>
      </c>
      <c r="AT57">
        <v>1.0056</v>
      </c>
      <c r="AU57">
        <v>1.0052000000000001</v>
      </c>
      <c r="AV57">
        <v>1.0052000000000001</v>
      </c>
      <c r="AW57">
        <v>1.0057</v>
      </c>
      <c r="AX57">
        <v>1.0051000000000001</v>
      </c>
      <c r="AY57">
        <v>1.0051000000000001</v>
      </c>
      <c r="AZ57">
        <v>1.0044</v>
      </c>
      <c r="BA57">
        <v>1.0041</v>
      </c>
      <c r="BB57">
        <v>1.0036</v>
      </c>
      <c r="BC57">
        <v>1.0045999999999999</v>
      </c>
      <c r="BD57">
        <v>1.004</v>
      </c>
      <c r="BE57">
        <v>1.0037</v>
      </c>
      <c r="BF57">
        <v>1.0034000000000001</v>
      </c>
      <c r="BG57">
        <v>1.0029999999999999</v>
      </c>
      <c r="BH57">
        <v>1.0027999999999999</v>
      </c>
      <c r="BI57">
        <v>1.0019</v>
      </c>
      <c r="BJ57">
        <v>1.0018</v>
      </c>
      <c r="BK57">
        <v>1.0024</v>
      </c>
      <c r="BL57">
        <v>1.0024999999999999</v>
      </c>
      <c r="BM57">
        <v>1.0031000000000001</v>
      </c>
      <c r="BN57">
        <v>1.0007999999999999</v>
      </c>
      <c r="BO57">
        <v>1.0008999999999999</v>
      </c>
      <c r="BP57">
        <v>1.0006999999999999</v>
      </c>
      <c r="BQ57">
        <v>1.0019</v>
      </c>
      <c r="BR57">
        <v>1.0014000000000001</v>
      </c>
      <c r="BS57">
        <v>1.0012000000000001</v>
      </c>
      <c r="BT57">
        <v>1.0008999999999999</v>
      </c>
      <c r="BU57">
        <v>1.0006999999999999</v>
      </c>
      <c r="BV57">
        <v>1.0016</v>
      </c>
      <c r="BW57">
        <v>0.99929999999999997</v>
      </c>
      <c r="BX57">
        <v>1.0002</v>
      </c>
      <c r="BY57">
        <v>0.99939999999999996</v>
      </c>
      <c r="BZ57">
        <v>1.0012000000000001</v>
      </c>
      <c r="CA57">
        <v>0.99939999999999996</v>
      </c>
      <c r="CB57">
        <v>0.99850000000000005</v>
      </c>
      <c r="CC57">
        <v>0.99760000000000004</v>
      </c>
      <c r="CD57">
        <v>0.99850000000000005</v>
      </c>
      <c r="CE57">
        <v>0.99829999999999997</v>
      </c>
      <c r="CF57">
        <v>0.99580000000000002</v>
      </c>
      <c r="CG57">
        <v>0.99660000000000004</v>
      </c>
      <c r="CH57">
        <v>0.99629999999999996</v>
      </c>
      <c r="CI57">
        <v>0.99660000000000004</v>
      </c>
      <c r="CJ57">
        <v>0.99739999999999995</v>
      </c>
      <c r="CK57">
        <v>0.99780000000000002</v>
      </c>
      <c r="CL57">
        <v>0.99439999999999995</v>
      </c>
      <c r="CM57">
        <v>0</v>
      </c>
      <c r="CN57">
        <v>0</v>
      </c>
      <c r="CO57" t="s">
        <v>217</v>
      </c>
      <c r="CP57">
        <v>0</v>
      </c>
      <c r="CQ57">
        <v>0</v>
      </c>
      <c r="CR57">
        <v>0</v>
      </c>
      <c r="CS57">
        <v>0</v>
      </c>
      <c r="CT57">
        <v>0</v>
      </c>
      <c r="CU57">
        <v>0</v>
      </c>
      <c r="CV57">
        <v>0</v>
      </c>
      <c r="CW57">
        <v>0</v>
      </c>
    </row>
    <row r="58" spans="4:101" x14ac:dyDescent="0.15">
      <c r="D58" s="26">
        <v>45301</v>
      </c>
      <c r="E58" s="27">
        <v>0.42609953703703707</v>
      </c>
      <c r="F58">
        <v>45</v>
      </c>
      <c r="G58">
        <v>40</v>
      </c>
      <c r="H58">
        <v>0</v>
      </c>
      <c r="I58">
        <v>135</v>
      </c>
      <c r="J58">
        <v>0.99150000000000005</v>
      </c>
      <c r="K58">
        <v>0.99550000000000005</v>
      </c>
      <c r="L58">
        <v>0.99229999999999996</v>
      </c>
      <c r="M58">
        <v>0.99560000000000004</v>
      </c>
      <c r="N58">
        <v>0.99780000000000002</v>
      </c>
      <c r="O58">
        <v>0.99880000000000002</v>
      </c>
      <c r="P58">
        <v>1.0011000000000001</v>
      </c>
      <c r="Q58">
        <v>1.0014000000000001</v>
      </c>
      <c r="R58">
        <v>1.0033000000000001</v>
      </c>
      <c r="S58">
        <v>1.0038</v>
      </c>
      <c r="T58">
        <v>1.0056</v>
      </c>
      <c r="U58">
        <v>1.0055000000000001</v>
      </c>
      <c r="V58">
        <v>1.0062</v>
      </c>
      <c r="W58">
        <v>1.0067999999999999</v>
      </c>
      <c r="X58">
        <v>1.0061</v>
      </c>
      <c r="Y58">
        <v>1.0075000000000001</v>
      </c>
      <c r="Z58">
        <v>1.0068999999999999</v>
      </c>
      <c r="AA58">
        <v>1.0083</v>
      </c>
      <c r="AB58">
        <v>1.0097</v>
      </c>
      <c r="AC58">
        <v>1.0105999999999999</v>
      </c>
      <c r="AD58">
        <v>1.0117</v>
      </c>
      <c r="AE58">
        <v>1.0112000000000001</v>
      </c>
      <c r="AF58">
        <v>1.0126999999999999</v>
      </c>
      <c r="AG58">
        <v>1.012</v>
      </c>
      <c r="AH58">
        <v>1.0132000000000001</v>
      </c>
      <c r="AI58">
        <v>1.0125999999999999</v>
      </c>
      <c r="AJ58">
        <v>1.0116000000000001</v>
      </c>
      <c r="AK58">
        <v>1.0111000000000001</v>
      </c>
      <c r="AL58">
        <v>1.0095000000000001</v>
      </c>
      <c r="AM58">
        <v>1.0115000000000001</v>
      </c>
      <c r="AN58">
        <v>1.0101</v>
      </c>
      <c r="AO58">
        <v>1.0107999999999999</v>
      </c>
      <c r="AP58">
        <v>1.01</v>
      </c>
      <c r="AQ58">
        <v>1.0093000000000001</v>
      </c>
      <c r="AR58">
        <v>1.0092000000000001</v>
      </c>
      <c r="AS58">
        <v>1.0079</v>
      </c>
      <c r="AT58">
        <v>1.0085</v>
      </c>
      <c r="AU58">
        <v>1.0078</v>
      </c>
      <c r="AV58">
        <v>1.0088999999999999</v>
      </c>
      <c r="AW58">
        <v>1.0087999999999999</v>
      </c>
      <c r="AX58">
        <v>1.0078</v>
      </c>
      <c r="AY58">
        <v>1.0084</v>
      </c>
      <c r="AZ58">
        <v>1.0073000000000001</v>
      </c>
      <c r="BA58">
        <v>1.0081</v>
      </c>
      <c r="BB58">
        <v>1.0065</v>
      </c>
      <c r="BC58">
        <v>1.0071000000000001</v>
      </c>
      <c r="BD58">
        <v>1.0067999999999999</v>
      </c>
      <c r="BE58">
        <v>1.0065</v>
      </c>
      <c r="BF58">
        <v>1.0069999999999999</v>
      </c>
      <c r="BG58">
        <v>1.006</v>
      </c>
      <c r="BH58">
        <v>1.0073000000000001</v>
      </c>
      <c r="BI58">
        <v>1.0056</v>
      </c>
      <c r="BJ58">
        <v>1.0068999999999999</v>
      </c>
      <c r="BK58">
        <v>1.0055000000000001</v>
      </c>
      <c r="BL58">
        <v>1.0048999999999999</v>
      </c>
      <c r="BM58">
        <v>1.0057</v>
      </c>
      <c r="BN58">
        <v>1.0043</v>
      </c>
      <c r="BO58">
        <v>1.0057</v>
      </c>
      <c r="BP58">
        <v>1.004</v>
      </c>
      <c r="BQ58">
        <v>1.0048999999999999</v>
      </c>
      <c r="BR58">
        <v>1.0043</v>
      </c>
      <c r="BS58">
        <v>1.0042</v>
      </c>
      <c r="BT58">
        <v>1.0045999999999999</v>
      </c>
      <c r="BU58">
        <v>1.0035000000000001</v>
      </c>
      <c r="BV58">
        <v>1.0055000000000001</v>
      </c>
      <c r="BW58">
        <v>1.0027999999999999</v>
      </c>
      <c r="BX58">
        <v>1.0052000000000001</v>
      </c>
      <c r="BY58">
        <v>1.0031000000000001</v>
      </c>
      <c r="BZ58">
        <v>1.0041</v>
      </c>
      <c r="CA58">
        <v>1.0026999999999999</v>
      </c>
      <c r="CB58">
        <v>1.0014000000000001</v>
      </c>
      <c r="CC58">
        <v>1.0017</v>
      </c>
      <c r="CD58">
        <v>1.0001</v>
      </c>
      <c r="CE58">
        <v>1.0022</v>
      </c>
      <c r="CF58">
        <v>0.99839999999999995</v>
      </c>
      <c r="CG58">
        <v>1.0019</v>
      </c>
      <c r="CH58">
        <v>0.99860000000000004</v>
      </c>
      <c r="CI58">
        <v>0.99839999999999995</v>
      </c>
      <c r="CJ58">
        <v>0.99950000000000006</v>
      </c>
      <c r="CK58">
        <v>0.999</v>
      </c>
      <c r="CL58">
        <v>1.0009999999999999</v>
      </c>
      <c r="CM58">
        <v>0</v>
      </c>
      <c r="CN58">
        <v>0</v>
      </c>
      <c r="CO58" t="s">
        <v>217</v>
      </c>
      <c r="CP58">
        <v>0</v>
      </c>
      <c r="CQ58">
        <v>0</v>
      </c>
      <c r="CR58">
        <v>0</v>
      </c>
      <c r="CS58">
        <v>0</v>
      </c>
      <c r="CT58">
        <v>0</v>
      </c>
      <c r="CU58">
        <v>0</v>
      </c>
      <c r="CV58">
        <v>0</v>
      </c>
      <c r="CW58">
        <v>0</v>
      </c>
    </row>
    <row r="59" spans="4:101" x14ac:dyDescent="0.15">
      <c r="D59" s="26">
        <v>45301</v>
      </c>
      <c r="E59" s="27">
        <v>0.42614583333333328</v>
      </c>
      <c r="F59">
        <v>45</v>
      </c>
      <c r="G59">
        <v>45</v>
      </c>
      <c r="H59">
        <v>0</v>
      </c>
      <c r="I59">
        <v>135</v>
      </c>
      <c r="J59">
        <v>0.99239999999999995</v>
      </c>
      <c r="K59">
        <v>0.99619999999999997</v>
      </c>
      <c r="L59">
        <v>0.99470000000000003</v>
      </c>
      <c r="M59">
        <v>0.99829999999999997</v>
      </c>
      <c r="N59">
        <v>0.99939999999999996</v>
      </c>
      <c r="O59">
        <v>1.0009999999999999</v>
      </c>
      <c r="P59">
        <v>1.0029999999999999</v>
      </c>
      <c r="Q59">
        <v>1.0035000000000001</v>
      </c>
      <c r="R59">
        <v>1.0053000000000001</v>
      </c>
      <c r="S59">
        <v>1.0054000000000001</v>
      </c>
      <c r="T59">
        <v>1.0078</v>
      </c>
      <c r="U59">
        <v>1.0077</v>
      </c>
      <c r="V59">
        <v>1.0086999999999999</v>
      </c>
      <c r="W59">
        <v>1.0085999999999999</v>
      </c>
      <c r="X59">
        <v>1.0082</v>
      </c>
      <c r="Y59">
        <v>1.0094000000000001</v>
      </c>
      <c r="Z59">
        <v>1.0091000000000001</v>
      </c>
      <c r="AA59">
        <v>1.0111000000000001</v>
      </c>
      <c r="AB59">
        <v>1.0117</v>
      </c>
      <c r="AC59">
        <v>1.0130999999999999</v>
      </c>
      <c r="AD59">
        <v>1.0134000000000001</v>
      </c>
      <c r="AE59">
        <v>1.0132000000000001</v>
      </c>
      <c r="AF59">
        <v>1.0153000000000001</v>
      </c>
      <c r="AG59">
        <v>1.0138</v>
      </c>
      <c r="AH59">
        <v>1.0154000000000001</v>
      </c>
      <c r="AI59">
        <v>1.0149999999999999</v>
      </c>
      <c r="AJ59">
        <v>1.0141</v>
      </c>
      <c r="AK59">
        <v>1.0134000000000001</v>
      </c>
      <c r="AL59">
        <v>1.0118</v>
      </c>
      <c r="AM59">
        <v>1.0137</v>
      </c>
      <c r="AN59">
        <v>1.0129999999999999</v>
      </c>
      <c r="AO59">
        <v>1.014</v>
      </c>
      <c r="AP59">
        <v>1.0122</v>
      </c>
      <c r="AQ59">
        <v>1.0117</v>
      </c>
      <c r="AR59">
        <v>1.0114000000000001</v>
      </c>
      <c r="AS59">
        <v>1.0106999999999999</v>
      </c>
      <c r="AT59">
        <v>1.0114000000000001</v>
      </c>
      <c r="AU59">
        <v>1.0102</v>
      </c>
      <c r="AV59">
        <v>1.0113000000000001</v>
      </c>
      <c r="AW59">
        <v>1.0114000000000001</v>
      </c>
      <c r="AX59">
        <v>1.0105999999999999</v>
      </c>
      <c r="AY59">
        <v>1.0107999999999999</v>
      </c>
      <c r="AZ59">
        <v>1.0098</v>
      </c>
      <c r="BA59">
        <v>1.0106999999999999</v>
      </c>
      <c r="BB59">
        <v>1.0093000000000001</v>
      </c>
      <c r="BC59">
        <v>1.0107999999999999</v>
      </c>
      <c r="BD59">
        <v>1.0093000000000001</v>
      </c>
      <c r="BE59">
        <v>1.0089999999999999</v>
      </c>
      <c r="BF59">
        <v>1.0095000000000001</v>
      </c>
      <c r="BG59">
        <v>1.0087999999999999</v>
      </c>
      <c r="BH59">
        <v>1.01</v>
      </c>
      <c r="BI59">
        <v>1.0079</v>
      </c>
      <c r="BJ59">
        <v>1.0091000000000001</v>
      </c>
      <c r="BK59">
        <v>1.0084</v>
      </c>
      <c r="BL59">
        <v>1.0085</v>
      </c>
      <c r="BM59">
        <v>1.008</v>
      </c>
      <c r="BN59">
        <v>1.0065999999999999</v>
      </c>
      <c r="BO59">
        <v>1.0081</v>
      </c>
      <c r="BP59">
        <v>1.0073000000000001</v>
      </c>
      <c r="BQ59">
        <v>1.0088999999999999</v>
      </c>
      <c r="BR59">
        <v>1.0069999999999999</v>
      </c>
      <c r="BS59">
        <v>1.0077</v>
      </c>
      <c r="BT59">
        <v>1.0072000000000001</v>
      </c>
      <c r="BU59">
        <v>1.0062</v>
      </c>
      <c r="BV59">
        <v>1.0083</v>
      </c>
      <c r="BW59">
        <v>1.0052000000000001</v>
      </c>
      <c r="BX59">
        <v>1.0077</v>
      </c>
      <c r="BY59">
        <v>1.0061</v>
      </c>
      <c r="BZ59">
        <v>1.0085</v>
      </c>
      <c r="CA59">
        <v>1.0048999999999999</v>
      </c>
      <c r="CB59">
        <v>1.0046999999999999</v>
      </c>
      <c r="CC59">
        <v>1.0044</v>
      </c>
      <c r="CD59">
        <v>1.0027999999999999</v>
      </c>
      <c r="CE59">
        <v>1.0054000000000001</v>
      </c>
      <c r="CF59">
        <v>1.0005999999999999</v>
      </c>
      <c r="CG59">
        <v>1.0058</v>
      </c>
      <c r="CH59">
        <v>1.0019</v>
      </c>
      <c r="CI59">
        <v>1.0038</v>
      </c>
      <c r="CJ59">
        <v>1.0024999999999999</v>
      </c>
      <c r="CK59">
        <v>1.0024999999999999</v>
      </c>
      <c r="CL59">
        <v>1.0032000000000001</v>
      </c>
      <c r="CM59">
        <v>0</v>
      </c>
      <c r="CN59">
        <v>0</v>
      </c>
      <c r="CO59" t="s">
        <v>217</v>
      </c>
      <c r="CP59">
        <v>0</v>
      </c>
      <c r="CQ59">
        <v>0</v>
      </c>
      <c r="CR59">
        <v>0</v>
      </c>
      <c r="CS59">
        <v>0</v>
      </c>
      <c r="CT59">
        <v>0</v>
      </c>
      <c r="CU59">
        <v>0</v>
      </c>
      <c r="CV59">
        <v>0</v>
      </c>
      <c r="CW59">
        <v>0</v>
      </c>
    </row>
    <row r="60" spans="4:101" x14ac:dyDescent="0.15">
      <c r="D60" s="26">
        <v>45301</v>
      </c>
      <c r="E60" s="27">
        <v>0.4261921296296296</v>
      </c>
      <c r="F60">
        <v>45</v>
      </c>
      <c r="G60">
        <v>50</v>
      </c>
      <c r="H60">
        <v>0</v>
      </c>
      <c r="I60">
        <v>135</v>
      </c>
      <c r="J60">
        <v>0.99519999999999997</v>
      </c>
      <c r="K60">
        <v>0.99750000000000005</v>
      </c>
      <c r="L60">
        <v>0.99629999999999996</v>
      </c>
      <c r="M60">
        <v>0.99909999999999999</v>
      </c>
      <c r="N60">
        <v>1.002</v>
      </c>
      <c r="O60">
        <v>1.0026999999999999</v>
      </c>
      <c r="P60">
        <v>1.0048999999999999</v>
      </c>
      <c r="Q60">
        <v>1.006</v>
      </c>
      <c r="R60">
        <v>1.0072000000000001</v>
      </c>
      <c r="S60">
        <v>1.0078</v>
      </c>
      <c r="T60">
        <v>1.0087999999999999</v>
      </c>
      <c r="U60">
        <v>1.0092000000000001</v>
      </c>
      <c r="V60">
        <v>1.0102</v>
      </c>
      <c r="W60">
        <v>1.0108999999999999</v>
      </c>
      <c r="X60">
        <v>1.0105</v>
      </c>
      <c r="Y60">
        <v>1.0109999999999999</v>
      </c>
      <c r="Z60">
        <v>1.0108999999999999</v>
      </c>
      <c r="AA60">
        <v>1.012</v>
      </c>
      <c r="AB60">
        <v>1.0136000000000001</v>
      </c>
      <c r="AC60">
        <v>1.0141</v>
      </c>
      <c r="AD60">
        <v>1.0152000000000001</v>
      </c>
      <c r="AE60">
        <v>1.016</v>
      </c>
      <c r="AF60">
        <v>1.0162</v>
      </c>
      <c r="AG60">
        <v>1.0167999999999999</v>
      </c>
      <c r="AH60">
        <v>1.0166999999999999</v>
      </c>
      <c r="AI60">
        <v>1.0170999999999999</v>
      </c>
      <c r="AJ60">
        <v>1.0166999999999999</v>
      </c>
      <c r="AK60">
        <v>1.0164</v>
      </c>
      <c r="AL60">
        <v>1.0150999999999999</v>
      </c>
      <c r="AM60">
        <v>1.0156000000000001</v>
      </c>
      <c r="AN60">
        <v>1.0147999999999999</v>
      </c>
      <c r="AO60">
        <v>1.0150999999999999</v>
      </c>
      <c r="AP60">
        <v>1.0150999999999999</v>
      </c>
      <c r="AQ60">
        <v>1.0144</v>
      </c>
      <c r="AR60">
        <v>1.0145</v>
      </c>
      <c r="AS60">
        <v>1.0136000000000001</v>
      </c>
      <c r="AT60">
        <v>1.0134000000000001</v>
      </c>
      <c r="AU60">
        <v>1.0132000000000001</v>
      </c>
      <c r="AV60">
        <v>1.0130999999999999</v>
      </c>
      <c r="AW60">
        <v>1.0135000000000001</v>
      </c>
      <c r="AX60">
        <v>1.0130999999999999</v>
      </c>
      <c r="AY60">
        <v>1.0135000000000001</v>
      </c>
      <c r="AZ60">
        <v>1.0133000000000001</v>
      </c>
      <c r="BA60">
        <v>1.0127999999999999</v>
      </c>
      <c r="BB60">
        <v>1.0118</v>
      </c>
      <c r="BC60">
        <v>1.0125999999999999</v>
      </c>
      <c r="BD60">
        <v>1.0128999999999999</v>
      </c>
      <c r="BE60">
        <v>1.0117</v>
      </c>
      <c r="BF60">
        <v>1.0123</v>
      </c>
      <c r="BG60">
        <v>1.0114000000000001</v>
      </c>
      <c r="BH60">
        <v>1.0116000000000001</v>
      </c>
      <c r="BI60">
        <v>1.0112000000000001</v>
      </c>
      <c r="BJ60">
        <v>1.0113000000000001</v>
      </c>
      <c r="BK60">
        <v>1.0112000000000001</v>
      </c>
      <c r="BL60">
        <v>1.0111000000000001</v>
      </c>
      <c r="BM60">
        <v>1.0125</v>
      </c>
      <c r="BN60">
        <v>1.0107999999999999</v>
      </c>
      <c r="BO60">
        <v>1.0106999999999999</v>
      </c>
      <c r="BP60">
        <v>1.0099</v>
      </c>
      <c r="BQ60">
        <v>1.0106999999999999</v>
      </c>
      <c r="BR60">
        <v>1.0105999999999999</v>
      </c>
      <c r="BS60">
        <v>1.0097</v>
      </c>
      <c r="BT60">
        <v>1.0101</v>
      </c>
      <c r="BU60">
        <v>1.0097</v>
      </c>
      <c r="BV60">
        <v>1.0109999999999999</v>
      </c>
      <c r="BW60">
        <v>1.0094000000000001</v>
      </c>
      <c r="BX60">
        <v>1.01</v>
      </c>
      <c r="BY60">
        <v>1.0095000000000001</v>
      </c>
      <c r="BZ60">
        <v>1.0096000000000001</v>
      </c>
      <c r="CA60">
        <v>1.0087999999999999</v>
      </c>
      <c r="CB60">
        <v>1.0067999999999999</v>
      </c>
      <c r="CC60">
        <v>1.0068999999999999</v>
      </c>
      <c r="CD60">
        <v>1.0065</v>
      </c>
      <c r="CE60">
        <v>1.0065999999999999</v>
      </c>
      <c r="CF60">
        <v>1.0049999999999999</v>
      </c>
      <c r="CG60">
        <v>1.0066999999999999</v>
      </c>
      <c r="CH60">
        <v>1.0054000000000001</v>
      </c>
      <c r="CI60">
        <v>1.0043</v>
      </c>
      <c r="CJ60">
        <v>1.0076000000000001</v>
      </c>
      <c r="CK60">
        <v>1.0051000000000001</v>
      </c>
      <c r="CL60">
        <v>1.0038</v>
      </c>
      <c r="CM60">
        <v>0</v>
      </c>
      <c r="CN60">
        <v>0</v>
      </c>
      <c r="CO60" t="s">
        <v>217</v>
      </c>
      <c r="CP60">
        <v>0</v>
      </c>
      <c r="CQ60">
        <v>0</v>
      </c>
      <c r="CR60">
        <v>0</v>
      </c>
      <c r="CS60">
        <v>0</v>
      </c>
      <c r="CT60">
        <v>0</v>
      </c>
      <c r="CU60">
        <v>0</v>
      </c>
      <c r="CV60">
        <v>0</v>
      </c>
      <c r="CW60">
        <v>0</v>
      </c>
    </row>
    <row r="61" spans="4:101" x14ac:dyDescent="0.15">
      <c r="D61" s="26">
        <v>45301</v>
      </c>
      <c r="E61" s="27">
        <v>0.42623842592592592</v>
      </c>
      <c r="F61">
        <v>45</v>
      </c>
      <c r="G61">
        <v>55</v>
      </c>
      <c r="H61">
        <v>0</v>
      </c>
      <c r="I61">
        <v>135</v>
      </c>
      <c r="J61">
        <v>0.99399999999999999</v>
      </c>
      <c r="K61">
        <v>1</v>
      </c>
      <c r="L61">
        <v>0.99780000000000002</v>
      </c>
      <c r="M61">
        <v>1.0012000000000001</v>
      </c>
      <c r="N61">
        <v>1.0026999999999999</v>
      </c>
      <c r="O61">
        <v>1.0037</v>
      </c>
      <c r="P61">
        <v>1.006</v>
      </c>
      <c r="Q61">
        <v>1.0065</v>
      </c>
      <c r="R61">
        <v>1.0087999999999999</v>
      </c>
      <c r="S61">
        <v>1.0088999999999999</v>
      </c>
      <c r="T61">
        <v>1.0105999999999999</v>
      </c>
      <c r="U61">
        <v>1.0105999999999999</v>
      </c>
      <c r="V61">
        <v>1.0112000000000001</v>
      </c>
      <c r="W61">
        <v>1.0109999999999999</v>
      </c>
      <c r="X61">
        <v>1.0115000000000001</v>
      </c>
      <c r="Y61">
        <v>1.0127999999999999</v>
      </c>
      <c r="Z61">
        <v>1.0125999999999999</v>
      </c>
      <c r="AA61">
        <v>1.0141</v>
      </c>
      <c r="AB61">
        <v>1.0145</v>
      </c>
      <c r="AC61">
        <v>1.0148999999999999</v>
      </c>
      <c r="AD61">
        <v>1.0162</v>
      </c>
      <c r="AE61">
        <v>1.0158</v>
      </c>
      <c r="AF61">
        <v>1.0181</v>
      </c>
      <c r="AG61">
        <v>1.0169999999999999</v>
      </c>
      <c r="AH61">
        <v>1.0184</v>
      </c>
      <c r="AI61">
        <v>1.0177</v>
      </c>
      <c r="AJ61">
        <v>1.0169999999999999</v>
      </c>
      <c r="AK61">
        <v>1.0164</v>
      </c>
      <c r="AL61">
        <v>1.0155000000000001</v>
      </c>
      <c r="AM61">
        <v>1.0174000000000001</v>
      </c>
      <c r="AN61">
        <v>1.0166999999999999</v>
      </c>
      <c r="AO61">
        <v>1.0174000000000001</v>
      </c>
      <c r="AP61">
        <v>1.016</v>
      </c>
      <c r="AQ61">
        <v>1.0157</v>
      </c>
      <c r="AR61">
        <v>1.0159</v>
      </c>
      <c r="AS61">
        <v>1.0149999999999999</v>
      </c>
      <c r="AT61">
        <v>1.0159</v>
      </c>
      <c r="AU61">
        <v>1.0146999999999999</v>
      </c>
      <c r="AV61">
        <v>1.0153000000000001</v>
      </c>
      <c r="AW61">
        <v>1.0150999999999999</v>
      </c>
      <c r="AX61">
        <v>1.0144</v>
      </c>
      <c r="AY61">
        <v>1.0145999999999999</v>
      </c>
      <c r="AZ61">
        <v>1.0145</v>
      </c>
      <c r="BA61">
        <v>1.0154000000000001</v>
      </c>
      <c r="BB61">
        <v>1.014</v>
      </c>
      <c r="BC61">
        <v>1.0145999999999999</v>
      </c>
      <c r="BD61">
        <v>1.0134000000000001</v>
      </c>
      <c r="BE61">
        <v>1.0130999999999999</v>
      </c>
      <c r="BF61">
        <v>1.0142</v>
      </c>
      <c r="BG61">
        <v>1.0126999999999999</v>
      </c>
      <c r="BH61">
        <v>1.0141</v>
      </c>
      <c r="BI61">
        <v>1.0124</v>
      </c>
      <c r="BJ61">
        <v>1.0138</v>
      </c>
      <c r="BK61">
        <v>1.0130999999999999</v>
      </c>
      <c r="BL61">
        <v>1.0128999999999999</v>
      </c>
      <c r="BM61">
        <v>1.0122</v>
      </c>
      <c r="BN61">
        <v>1.0118</v>
      </c>
      <c r="BO61">
        <v>1.0129999999999999</v>
      </c>
      <c r="BP61">
        <v>1.012</v>
      </c>
      <c r="BQ61">
        <v>1.0129999999999999</v>
      </c>
      <c r="BR61">
        <v>1.0114000000000001</v>
      </c>
      <c r="BS61">
        <v>1.0116000000000001</v>
      </c>
      <c r="BT61">
        <v>1.0121</v>
      </c>
      <c r="BU61">
        <v>1.0111000000000001</v>
      </c>
      <c r="BV61">
        <v>1.0130999999999999</v>
      </c>
      <c r="BW61">
        <v>1.0109999999999999</v>
      </c>
      <c r="BX61">
        <v>1.0128999999999999</v>
      </c>
      <c r="BY61">
        <v>1.0115000000000001</v>
      </c>
      <c r="BZ61">
        <v>1.0125999999999999</v>
      </c>
      <c r="CA61">
        <v>1.0101</v>
      </c>
      <c r="CB61">
        <v>1.0093000000000001</v>
      </c>
      <c r="CC61">
        <v>1.0105999999999999</v>
      </c>
      <c r="CD61">
        <v>1.0085999999999999</v>
      </c>
      <c r="CE61">
        <v>1.0102</v>
      </c>
      <c r="CF61">
        <v>1.0059</v>
      </c>
      <c r="CG61">
        <v>1.0103</v>
      </c>
      <c r="CH61">
        <v>1.0072000000000001</v>
      </c>
      <c r="CI61">
        <v>1.0064</v>
      </c>
      <c r="CJ61">
        <v>1.0055000000000001</v>
      </c>
      <c r="CK61">
        <v>1.0045999999999999</v>
      </c>
      <c r="CL61">
        <v>1.0085999999999999</v>
      </c>
      <c r="CM61">
        <v>0</v>
      </c>
      <c r="CN61">
        <v>0</v>
      </c>
      <c r="CO61" t="s">
        <v>217</v>
      </c>
      <c r="CP61">
        <v>0</v>
      </c>
      <c r="CQ61">
        <v>0</v>
      </c>
      <c r="CR61">
        <v>0</v>
      </c>
      <c r="CS61">
        <v>0</v>
      </c>
      <c r="CT61">
        <v>0</v>
      </c>
      <c r="CU61">
        <v>0</v>
      </c>
      <c r="CV61">
        <v>0</v>
      </c>
      <c r="CW61">
        <v>0</v>
      </c>
    </row>
    <row r="62" spans="4:101" x14ac:dyDescent="0.15">
      <c r="D62" s="26">
        <v>45301</v>
      </c>
      <c r="E62" s="27">
        <v>0.42627314814814815</v>
      </c>
      <c r="F62">
        <v>45</v>
      </c>
      <c r="G62">
        <v>60</v>
      </c>
      <c r="H62">
        <v>0</v>
      </c>
      <c r="I62">
        <v>135</v>
      </c>
      <c r="J62">
        <v>0.99590000000000001</v>
      </c>
      <c r="K62">
        <v>0.99960000000000004</v>
      </c>
      <c r="L62">
        <v>0.99619999999999997</v>
      </c>
      <c r="M62">
        <v>0.99980000000000002</v>
      </c>
      <c r="N62">
        <v>1.0023</v>
      </c>
      <c r="O62">
        <v>1.0036</v>
      </c>
      <c r="P62">
        <v>1.0059</v>
      </c>
      <c r="Q62">
        <v>1.0064</v>
      </c>
      <c r="R62">
        <v>1.0083</v>
      </c>
      <c r="S62">
        <v>1.0086999999999999</v>
      </c>
      <c r="T62">
        <v>1.0104</v>
      </c>
      <c r="U62">
        <v>1.0101</v>
      </c>
      <c r="V62">
        <v>1.0115000000000001</v>
      </c>
      <c r="W62">
        <v>1.0119</v>
      </c>
      <c r="X62">
        <v>1.0117</v>
      </c>
      <c r="Y62">
        <v>1.0128999999999999</v>
      </c>
      <c r="Z62">
        <v>1.0118</v>
      </c>
      <c r="AA62">
        <v>1.0141</v>
      </c>
      <c r="AB62">
        <v>1.0150999999999999</v>
      </c>
      <c r="AC62">
        <v>1.0162</v>
      </c>
      <c r="AD62">
        <v>1.0166999999999999</v>
      </c>
      <c r="AE62">
        <v>1.0165</v>
      </c>
      <c r="AF62">
        <v>1.0177</v>
      </c>
      <c r="AG62">
        <v>1.0174000000000001</v>
      </c>
      <c r="AH62">
        <v>1.0186999999999999</v>
      </c>
      <c r="AI62">
        <v>1.0177</v>
      </c>
      <c r="AJ62">
        <v>1.0178</v>
      </c>
      <c r="AK62">
        <v>1.0177</v>
      </c>
      <c r="AL62">
        <v>1.0165</v>
      </c>
      <c r="AM62">
        <v>1.0176000000000001</v>
      </c>
      <c r="AN62">
        <v>1.0162</v>
      </c>
      <c r="AO62">
        <v>1.0173000000000001</v>
      </c>
      <c r="AP62">
        <v>1.0164</v>
      </c>
      <c r="AQ62">
        <v>1.0159</v>
      </c>
      <c r="AR62">
        <v>1.0157</v>
      </c>
      <c r="AS62">
        <v>1.0146999999999999</v>
      </c>
      <c r="AT62">
        <v>1.0149999999999999</v>
      </c>
      <c r="AU62">
        <v>1.0144</v>
      </c>
      <c r="AV62">
        <v>1.0154000000000001</v>
      </c>
      <c r="AW62">
        <v>1.0148999999999999</v>
      </c>
      <c r="AX62">
        <v>1.0144</v>
      </c>
      <c r="AY62">
        <v>1.0146999999999999</v>
      </c>
      <c r="AZ62">
        <v>1.0136000000000001</v>
      </c>
      <c r="BA62">
        <v>1.014</v>
      </c>
      <c r="BB62">
        <v>1.0124</v>
      </c>
      <c r="BC62">
        <v>1.014</v>
      </c>
      <c r="BD62">
        <v>1.0134000000000001</v>
      </c>
      <c r="BE62">
        <v>1.0133000000000001</v>
      </c>
      <c r="BF62">
        <v>1.0137</v>
      </c>
      <c r="BG62">
        <v>1.0126999999999999</v>
      </c>
      <c r="BH62">
        <v>1.0135000000000001</v>
      </c>
      <c r="BI62">
        <v>1.0125999999999999</v>
      </c>
      <c r="BJ62">
        <v>1.0129999999999999</v>
      </c>
      <c r="BK62">
        <v>1.012</v>
      </c>
      <c r="BL62">
        <v>1.0125</v>
      </c>
      <c r="BM62">
        <v>1.0132000000000001</v>
      </c>
      <c r="BN62">
        <v>1.0118</v>
      </c>
      <c r="BO62">
        <v>1.0125999999999999</v>
      </c>
      <c r="BP62">
        <v>1.0105999999999999</v>
      </c>
      <c r="BQ62">
        <v>1.0124</v>
      </c>
      <c r="BR62">
        <v>1.0116000000000001</v>
      </c>
      <c r="BS62">
        <v>1.0119</v>
      </c>
      <c r="BT62">
        <v>1.0116000000000001</v>
      </c>
      <c r="BU62">
        <v>1.0108999999999999</v>
      </c>
      <c r="BV62">
        <v>1.0128999999999999</v>
      </c>
      <c r="BW62">
        <v>1.0107999999999999</v>
      </c>
      <c r="BX62">
        <v>1.0123</v>
      </c>
      <c r="BY62">
        <v>1.0098</v>
      </c>
      <c r="BZ62">
        <v>1.0123</v>
      </c>
      <c r="CA62">
        <v>1.0102</v>
      </c>
      <c r="CB62">
        <v>1.0101</v>
      </c>
      <c r="CC62">
        <v>1.0099</v>
      </c>
      <c r="CD62">
        <v>1.0085999999999999</v>
      </c>
      <c r="CE62">
        <v>1.0091000000000001</v>
      </c>
      <c r="CF62">
        <v>1.0063</v>
      </c>
      <c r="CG62">
        <v>1.0092000000000001</v>
      </c>
      <c r="CH62">
        <v>1.0054000000000001</v>
      </c>
      <c r="CI62">
        <v>1.0067999999999999</v>
      </c>
      <c r="CJ62">
        <v>1.0078</v>
      </c>
      <c r="CK62">
        <v>1.0073000000000001</v>
      </c>
      <c r="CL62">
        <v>1.0077</v>
      </c>
      <c r="CM62">
        <v>0</v>
      </c>
      <c r="CN62">
        <v>0</v>
      </c>
      <c r="CO62" t="s">
        <v>217</v>
      </c>
      <c r="CP62">
        <v>0</v>
      </c>
      <c r="CQ62">
        <v>0</v>
      </c>
      <c r="CR62">
        <v>0</v>
      </c>
      <c r="CS62">
        <v>0</v>
      </c>
      <c r="CT62">
        <v>0</v>
      </c>
      <c r="CU62">
        <v>0</v>
      </c>
      <c r="CV62">
        <v>0</v>
      </c>
      <c r="CW62">
        <v>0</v>
      </c>
    </row>
    <row r="63" spans="4:101" x14ac:dyDescent="0.15">
      <c r="D63" s="26">
        <v>45301</v>
      </c>
      <c r="E63" s="27">
        <v>0.42631944444444447</v>
      </c>
      <c r="F63">
        <v>45</v>
      </c>
      <c r="G63">
        <v>65</v>
      </c>
      <c r="H63">
        <v>0</v>
      </c>
      <c r="I63">
        <v>135</v>
      </c>
      <c r="J63">
        <v>0.99239999999999995</v>
      </c>
      <c r="K63">
        <v>0.99250000000000005</v>
      </c>
      <c r="L63">
        <v>0.99409999999999998</v>
      </c>
      <c r="M63">
        <v>0.99590000000000001</v>
      </c>
      <c r="N63">
        <v>0.99929999999999997</v>
      </c>
      <c r="O63">
        <v>1.0004</v>
      </c>
      <c r="P63">
        <v>1.0024999999999999</v>
      </c>
      <c r="Q63">
        <v>1.0038</v>
      </c>
      <c r="R63">
        <v>1.0048999999999999</v>
      </c>
      <c r="S63">
        <v>1.0059</v>
      </c>
      <c r="T63">
        <v>1.0064</v>
      </c>
      <c r="U63">
        <v>1.0078</v>
      </c>
      <c r="V63">
        <v>1.0085</v>
      </c>
      <c r="W63">
        <v>1.0096000000000001</v>
      </c>
      <c r="X63">
        <v>1.0091000000000001</v>
      </c>
      <c r="Y63">
        <v>1.0089999999999999</v>
      </c>
      <c r="Z63">
        <v>1.0102</v>
      </c>
      <c r="AA63">
        <v>1.0108999999999999</v>
      </c>
      <c r="AB63">
        <v>1.0125</v>
      </c>
      <c r="AC63">
        <v>1.0132000000000001</v>
      </c>
      <c r="AD63">
        <v>1.0134000000000001</v>
      </c>
      <c r="AE63">
        <v>1.0145999999999999</v>
      </c>
      <c r="AF63">
        <v>1.0138</v>
      </c>
      <c r="AG63">
        <v>1.0148999999999999</v>
      </c>
      <c r="AH63">
        <v>1.0145999999999999</v>
      </c>
      <c r="AI63">
        <v>1.0161</v>
      </c>
      <c r="AJ63">
        <v>1.0152000000000001</v>
      </c>
      <c r="AK63">
        <v>1.0150999999999999</v>
      </c>
      <c r="AL63">
        <v>1.0139</v>
      </c>
      <c r="AM63">
        <v>1.0129999999999999</v>
      </c>
      <c r="AN63">
        <v>1.014</v>
      </c>
      <c r="AO63">
        <v>1.0133000000000001</v>
      </c>
      <c r="AP63">
        <v>1.0134000000000001</v>
      </c>
      <c r="AQ63">
        <v>1.0126999999999999</v>
      </c>
      <c r="AR63">
        <v>1.0118</v>
      </c>
      <c r="AS63">
        <v>1.0121</v>
      </c>
      <c r="AT63">
        <v>1.0109999999999999</v>
      </c>
      <c r="AU63">
        <v>1.0119</v>
      </c>
      <c r="AV63">
        <v>1.0118</v>
      </c>
      <c r="AW63">
        <v>1.0128999999999999</v>
      </c>
      <c r="AX63">
        <v>1.012</v>
      </c>
      <c r="AY63">
        <v>1.0119</v>
      </c>
      <c r="AZ63">
        <v>1.0113000000000001</v>
      </c>
      <c r="BA63">
        <v>1.0101</v>
      </c>
      <c r="BB63">
        <v>1.0103</v>
      </c>
      <c r="BC63">
        <v>1.0103</v>
      </c>
      <c r="BD63">
        <v>1.0105</v>
      </c>
      <c r="BE63">
        <v>1.0104</v>
      </c>
      <c r="BF63">
        <v>1.0102</v>
      </c>
      <c r="BG63">
        <v>1.0105999999999999</v>
      </c>
      <c r="BH63">
        <v>1.0096000000000001</v>
      </c>
      <c r="BI63">
        <v>1.0097</v>
      </c>
      <c r="BJ63">
        <v>1.0085999999999999</v>
      </c>
      <c r="BK63">
        <v>1.0097</v>
      </c>
      <c r="BL63">
        <v>1.0093000000000001</v>
      </c>
      <c r="BM63">
        <v>1.0099</v>
      </c>
      <c r="BN63">
        <v>1.0082</v>
      </c>
      <c r="BO63">
        <v>1.0073000000000001</v>
      </c>
      <c r="BP63">
        <v>1.0088999999999999</v>
      </c>
      <c r="BQ63">
        <v>1.0085</v>
      </c>
      <c r="BR63">
        <v>1.0086999999999999</v>
      </c>
      <c r="BS63">
        <v>1.0076000000000001</v>
      </c>
      <c r="BT63">
        <v>1.008</v>
      </c>
      <c r="BU63">
        <v>1.0077</v>
      </c>
      <c r="BV63">
        <v>1.0085999999999999</v>
      </c>
      <c r="BW63">
        <v>1.0073000000000001</v>
      </c>
      <c r="BX63">
        <v>1.0062</v>
      </c>
      <c r="BY63">
        <v>1.0073000000000001</v>
      </c>
      <c r="BZ63">
        <v>1.0069999999999999</v>
      </c>
      <c r="CA63">
        <v>1.0072000000000001</v>
      </c>
      <c r="CB63">
        <v>1.0065</v>
      </c>
      <c r="CC63">
        <v>1.0044</v>
      </c>
      <c r="CD63">
        <v>1.0058</v>
      </c>
      <c r="CE63">
        <v>1.0048999999999999</v>
      </c>
      <c r="CF63">
        <v>1.0041</v>
      </c>
      <c r="CG63">
        <v>1.0033000000000001</v>
      </c>
      <c r="CH63">
        <v>1.004</v>
      </c>
      <c r="CI63">
        <v>1.0031000000000001</v>
      </c>
      <c r="CJ63">
        <v>1.0065</v>
      </c>
      <c r="CK63">
        <v>1.0044999999999999</v>
      </c>
      <c r="CL63">
        <v>0.99960000000000004</v>
      </c>
      <c r="CM63">
        <v>0</v>
      </c>
      <c r="CN63">
        <v>0</v>
      </c>
      <c r="CO63" t="s">
        <v>217</v>
      </c>
      <c r="CP63">
        <v>0</v>
      </c>
      <c r="CQ63">
        <v>0</v>
      </c>
      <c r="CR63">
        <v>0</v>
      </c>
      <c r="CS63">
        <v>0</v>
      </c>
      <c r="CT63">
        <v>0</v>
      </c>
      <c r="CU63">
        <v>0</v>
      </c>
      <c r="CV63">
        <v>0</v>
      </c>
      <c r="CW63">
        <v>0</v>
      </c>
    </row>
    <row r="64" spans="4:101" x14ac:dyDescent="0.15">
      <c r="D64" s="26">
        <v>45301</v>
      </c>
      <c r="E64" s="27">
        <v>0.4263657407407408</v>
      </c>
      <c r="F64">
        <v>45</v>
      </c>
      <c r="G64">
        <v>70</v>
      </c>
      <c r="H64">
        <v>0</v>
      </c>
      <c r="I64">
        <v>135</v>
      </c>
      <c r="J64">
        <v>0.98219999999999996</v>
      </c>
      <c r="K64">
        <v>0.98299999999999998</v>
      </c>
      <c r="L64">
        <v>0.9829</v>
      </c>
      <c r="M64">
        <v>0.98609999999999998</v>
      </c>
      <c r="N64">
        <v>0.98960000000000004</v>
      </c>
      <c r="O64">
        <v>0.99019999999999997</v>
      </c>
      <c r="P64">
        <v>0.99299999999999999</v>
      </c>
      <c r="Q64">
        <v>0.99409999999999998</v>
      </c>
      <c r="R64">
        <v>0.99590000000000001</v>
      </c>
      <c r="S64">
        <v>0.99639999999999995</v>
      </c>
      <c r="T64">
        <v>0.99729999999999996</v>
      </c>
      <c r="U64">
        <v>0.99829999999999997</v>
      </c>
      <c r="V64">
        <v>0.999</v>
      </c>
      <c r="W64">
        <v>1.0004999999999999</v>
      </c>
      <c r="X64">
        <v>0.99950000000000006</v>
      </c>
      <c r="Y64">
        <v>0.99980000000000002</v>
      </c>
      <c r="Z64">
        <v>0.99980000000000002</v>
      </c>
      <c r="AA64">
        <v>1.0011000000000001</v>
      </c>
      <c r="AB64">
        <v>1.0029999999999999</v>
      </c>
      <c r="AC64">
        <v>1.0036</v>
      </c>
      <c r="AD64">
        <v>1.0044999999999999</v>
      </c>
      <c r="AE64">
        <v>1.0049999999999999</v>
      </c>
      <c r="AF64">
        <v>1.0047999999999999</v>
      </c>
      <c r="AG64">
        <v>1.0062</v>
      </c>
      <c r="AH64">
        <v>1.0056</v>
      </c>
      <c r="AI64">
        <v>1.0062</v>
      </c>
      <c r="AJ64">
        <v>1.0057</v>
      </c>
      <c r="AK64">
        <v>1.0063</v>
      </c>
      <c r="AL64">
        <v>1.004</v>
      </c>
      <c r="AM64">
        <v>1.0042</v>
      </c>
      <c r="AN64">
        <v>1.0043</v>
      </c>
      <c r="AO64">
        <v>1.0047999999999999</v>
      </c>
      <c r="AP64">
        <v>1.0048999999999999</v>
      </c>
      <c r="AQ64">
        <v>1.0036</v>
      </c>
      <c r="AR64">
        <v>1.0024</v>
      </c>
      <c r="AS64">
        <v>1.0022</v>
      </c>
      <c r="AT64">
        <v>1.0019</v>
      </c>
      <c r="AU64">
        <v>1.0025999999999999</v>
      </c>
      <c r="AV64">
        <v>1.0024</v>
      </c>
      <c r="AW64">
        <v>1.0029999999999999</v>
      </c>
      <c r="AX64">
        <v>1.002</v>
      </c>
      <c r="AY64">
        <v>1.0027999999999999</v>
      </c>
      <c r="AZ64">
        <v>1.0019</v>
      </c>
      <c r="BA64">
        <v>1.0012000000000001</v>
      </c>
      <c r="BB64">
        <v>1.0007999999999999</v>
      </c>
      <c r="BC64">
        <v>1.0015000000000001</v>
      </c>
      <c r="BD64">
        <v>1.0024</v>
      </c>
      <c r="BE64">
        <v>1.0015000000000001</v>
      </c>
      <c r="BF64">
        <v>1.0015000000000001</v>
      </c>
      <c r="BG64">
        <v>1.0009999999999999</v>
      </c>
      <c r="BH64">
        <v>1.0009999999999999</v>
      </c>
      <c r="BI64">
        <v>1.0004</v>
      </c>
      <c r="BJ64">
        <v>1.0003</v>
      </c>
      <c r="BK64">
        <v>1.0013000000000001</v>
      </c>
      <c r="BL64">
        <v>1.0009999999999999</v>
      </c>
      <c r="BM64">
        <v>1.0023</v>
      </c>
      <c r="BN64">
        <v>0.99950000000000006</v>
      </c>
      <c r="BO64">
        <v>0.99890000000000001</v>
      </c>
      <c r="BP64">
        <v>0.99890000000000001</v>
      </c>
      <c r="BQ64">
        <v>0.99939999999999996</v>
      </c>
      <c r="BR64">
        <v>1.0008999999999999</v>
      </c>
      <c r="BS64">
        <v>1</v>
      </c>
      <c r="BT64">
        <v>1.0004</v>
      </c>
      <c r="BU64">
        <v>0.99960000000000004</v>
      </c>
      <c r="BV64">
        <v>1.0008999999999999</v>
      </c>
      <c r="BW64">
        <v>0.999</v>
      </c>
      <c r="BX64">
        <v>0.99860000000000004</v>
      </c>
      <c r="BY64">
        <v>0.99809999999999999</v>
      </c>
      <c r="BZ64">
        <v>0.99870000000000003</v>
      </c>
      <c r="CA64">
        <v>0.99980000000000002</v>
      </c>
      <c r="CB64">
        <v>0.99770000000000003</v>
      </c>
      <c r="CC64">
        <v>0.99680000000000002</v>
      </c>
      <c r="CD64">
        <v>0.996</v>
      </c>
      <c r="CE64">
        <v>0.99570000000000003</v>
      </c>
      <c r="CF64">
        <v>0.99429999999999996</v>
      </c>
      <c r="CG64">
        <v>0.99460000000000004</v>
      </c>
      <c r="CH64">
        <v>0.99480000000000002</v>
      </c>
      <c r="CI64">
        <v>0.99319999999999997</v>
      </c>
      <c r="CJ64">
        <v>0.99819999999999998</v>
      </c>
      <c r="CK64">
        <v>0.99660000000000004</v>
      </c>
      <c r="CL64">
        <v>0.99350000000000005</v>
      </c>
      <c r="CM64">
        <v>0</v>
      </c>
      <c r="CN64">
        <v>0</v>
      </c>
      <c r="CO64" t="s">
        <v>217</v>
      </c>
      <c r="CP64">
        <v>0</v>
      </c>
      <c r="CQ64">
        <v>0</v>
      </c>
      <c r="CR64">
        <v>0</v>
      </c>
      <c r="CS64">
        <v>0</v>
      </c>
      <c r="CT64">
        <v>0</v>
      </c>
      <c r="CU64">
        <v>0</v>
      </c>
      <c r="CV64">
        <v>0</v>
      </c>
      <c r="CW64">
        <v>0</v>
      </c>
    </row>
    <row r="65" spans="4:101" x14ac:dyDescent="0.15">
      <c r="D65" s="26">
        <v>45301</v>
      </c>
      <c r="E65" s="27">
        <v>0.42641203703703701</v>
      </c>
      <c r="F65">
        <v>45</v>
      </c>
      <c r="G65">
        <v>75</v>
      </c>
      <c r="H65">
        <v>0</v>
      </c>
      <c r="I65">
        <v>135</v>
      </c>
      <c r="J65">
        <v>0.9526</v>
      </c>
      <c r="K65">
        <v>0.95809999999999995</v>
      </c>
      <c r="L65">
        <v>0.95589999999999997</v>
      </c>
      <c r="M65">
        <v>0.96</v>
      </c>
      <c r="N65">
        <v>0.9627</v>
      </c>
      <c r="O65">
        <v>0.9647</v>
      </c>
      <c r="P65">
        <v>0.96750000000000003</v>
      </c>
      <c r="Q65">
        <v>0.96940000000000004</v>
      </c>
      <c r="R65">
        <v>0.97150000000000003</v>
      </c>
      <c r="S65">
        <v>0.97230000000000005</v>
      </c>
      <c r="T65">
        <v>0.97409999999999997</v>
      </c>
      <c r="U65">
        <v>0.97460000000000002</v>
      </c>
      <c r="V65">
        <v>0.97640000000000005</v>
      </c>
      <c r="W65">
        <v>0.9768</v>
      </c>
      <c r="X65">
        <v>0.97729999999999995</v>
      </c>
      <c r="Y65">
        <v>0.9788</v>
      </c>
      <c r="Z65">
        <v>0.97870000000000001</v>
      </c>
      <c r="AA65">
        <v>0.98040000000000005</v>
      </c>
      <c r="AB65">
        <v>0.98109999999999997</v>
      </c>
      <c r="AC65">
        <v>0.9819</v>
      </c>
      <c r="AD65">
        <v>0.98329999999999995</v>
      </c>
      <c r="AE65">
        <v>0.98370000000000002</v>
      </c>
      <c r="AF65">
        <v>0.98460000000000003</v>
      </c>
      <c r="AG65">
        <v>0.98409999999999997</v>
      </c>
      <c r="AH65">
        <v>0.98519999999999996</v>
      </c>
      <c r="AI65">
        <v>0.98429999999999995</v>
      </c>
      <c r="AJ65">
        <v>0.9849</v>
      </c>
      <c r="AK65">
        <v>0.98450000000000004</v>
      </c>
      <c r="AL65">
        <v>0.98350000000000004</v>
      </c>
      <c r="AM65">
        <v>0.98470000000000002</v>
      </c>
      <c r="AN65">
        <v>0.98370000000000002</v>
      </c>
      <c r="AO65">
        <v>0.98460000000000003</v>
      </c>
      <c r="AP65">
        <v>0.98360000000000003</v>
      </c>
      <c r="AQ65">
        <v>0.98360000000000003</v>
      </c>
      <c r="AR65">
        <v>0.98340000000000005</v>
      </c>
      <c r="AS65">
        <v>0.98229999999999995</v>
      </c>
      <c r="AT65">
        <v>0.98260000000000003</v>
      </c>
      <c r="AU65">
        <v>0.9819</v>
      </c>
      <c r="AV65">
        <v>0.98260000000000003</v>
      </c>
      <c r="AW65">
        <v>0.98229999999999995</v>
      </c>
      <c r="AX65">
        <v>0.98240000000000005</v>
      </c>
      <c r="AY65">
        <v>0.98229999999999995</v>
      </c>
      <c r="AZ65">
        <v>0.98209999999999997</v>
      </c>
      <c r="BA65">
        <v>0.9819</v>
      </c>
      <c r="BB65">
        <v>0.98029999999999995</v>
      </c>
      <c r="BC65">
        <v>0.98150000000000004</v>
      </c>
      <c r="BD65">
        <v>0.98099999999999998</v>
      </c>
      <c r="BE65">
        <v>0.98119999999999996</v>
      </c>
      <c r="BF65">
        <v>0.98229999999999995</v>
      </c>
      <c r="BG65">
        <v>0.98129999999999995</v>
      </c>
      <c r="BH65">
        <v>0.98160000000000003</v>
      </c>
      <c r="BI65">
        <v>0.98</v>
      </c>
      <c r="BJ65">
        <v>0.98060000000000003</v>
      </c>
      <c r="BK65">
        <v>0.97989999999999999</v>
      </c>
      <c r="BL65">
        <v>0.98060000000000003</v>
      </c>
      <c r="BM65">
        <v>0.98029999999999995</v>
      </c>
      <c r="BN65">
        <v>0.97909999999999997</v>
      </c>
      <c r="BO65">
        <v>0.98029999999999995</v>
      </c>
      <c r="BP65">
        <v>0.97940000000000005</v>
      </c>
      <c r="BQ65">
        <v>0.98050000000000004</v>
      </c>
      <c r="BR65">
        <v>0.97889999999999999</v>
      </c>
      <c r="BS65">
        <v>0.9798</v>
      </c>
      <c r="BT65">
        <v>0.97989999999999999</v>
      </c>
      <c r="BU65">
        <v>0.97970000000000002</v>
      </c>
      <c r="BV65">
        <v>0.98009999999999997</v>
      </c>
      <c r="BW65">
        <v>0.97860000000000003</v>
      </c>
      <c r="BX65">
        <v>0.97989999999999999</v>
      </c>
      <c r="BY65">
        <v>0.97840000000000005</v>
      </c>
      <c r="BZ65">
        <v>0.9788</v>
      </c>
      <c r="CA65">
        <v>0.97670000000000001</v>
      </c>
      <c r="CB65">
        <v>0.97640000000000005</v>
      </c>
      <c r="CC65">
        <v>0.97699999999999998</v>
      </c>
      <c r="CD65">
        <v>0.97640000000000005</v>
      </c>
      <c r="CE65">
        <v>0.97650000000000003</v>
      </c>
      <c r="CF65">
        <v>0.97309999999999997</v>
      </c>
      <c r="CG65">
        <v>0.97589999999999999</v>
      </c>
      <c r="CH65">
        <v>0.97340000000000004</v>
      </c>
      <c r="CI65">
        <v>0.97399999999999998</v>
      </c>
      <c r="CJ65">
        <v>0.97389999999999999</v>
      </c>
      <c r="CK65">
        <v>0.9748</v>
      </c>
      <c r="CL65">
        <v>0.97629999999999995</v>
      </c>
      <c r="CM65">
        <v>0</v>
      </c>
      <c r="CN65">
        <v>0</v>
      </c>
      <c r="CO65" t="s">
        <v>217</v>
      </c>
      <c r="CP65">
        <v>0</v>
      </c>
      <c r="CQ65">
        <v>0</v>
      </c>
      <c r="CR65">
        <v>0</v>
      </c>
      <c r="CS65">
        <v>0</v>
      </c>
      <c r="CT65">
        <v>0</v>
      </c>
      <c r="CU65">
        <v>0</v>
      </c>
      <c r="CV65">
        <v>0</v>
      </c>
      <c r="CW65">
        <v>0</v>
      </c>
    </row>
    <row r="66" spans="4:101" x14ac:dyDescent="0.15">
      <c r="D66" s="26">
        <v>45301</v>
      </c>
      <c r="E66" s="27">
        <v>0.42649305555555556</v>
      </c>
      <c r="F66">
        <v>45</v>
      </c>
      <c r="G66">
        <v>0</v>
      </c>
      <c r="H66">
        <v>0</v>
      </c>
      <c r="I66">
        <v>180</v>
      </c>
      <c r="J66">
        <v>0.94399999999999995</v>
      </c>
      <c r="K66">
        <v>0.94589999999999996</v>
      </c>
      <c r="L66">
        <v>0.94750000000000001</v>
      </c>
      <c r="M66">
        <v>0.9486</v>
      </c>
      <c r="N66">
        <v>0.95189999999999997</v>
      </c>
      <c r="O66">
        <v>0.95150000000000001</v>
      </c>
      <c r="P66">
        <v>0.95350000000000001</v>
      </c>
      <c r="Q66">
        <v>0.95409999999999995</v>
      </c>
      <c r="R66">
        <v>0.9556</v>
      </c>
      <c r="S66">
        <v>0.95589999999999997</v>
      </c>
      <c r="T66">
        <v>0.95669999999999999</v>
      </c>
      <c r="U66">
        <v>0.95730000000000004</v>
      </c>
      <c r="V66">
        <v>0.9577</v>
      </c>
      <c r="W66">
        <v>0.95789999999999997</v>
      </c>
      <c r="X66">
        <v>0.9577</v>
      </c>
      <c r="Y66">
        <v>0.95750000000000002</v>
      </c>
      <c r="Z66">
        <v>0.95860000000000001</v>
      </c>
      <c r="AA66">
        <v>0.95920000000000005</v>
      </c>
      <c r="AB66">
        <v>0.96120000000000005</v>
      </c>
      <c r="AC66">
        <v>0.96189999999999998</v>
      </c>
      <c r="AD66">
        <v>0.96279999999999999</v>
      </c>
      <c r="AE66">
        <v>0.9627</v>
      </c>
      <c r="AF66">
        <v>0.9637</v>
      </c>
      <c r="AG66">
        <v>0.96419999999999995</v>
      </c>
      <c r="AH66">
        <v>0.96360000000000001</v>
      </c>
      <c r="AI66">
        <v>0.96479999999999999</v>
      </c>
      <c r="AJ66">
        <v>0.9637</v>
      </c>
      <c r="AK66">
        <v>0.9627</v>
      </c>
      <c r="AL66">
        <v>0.96150000000000002</v>
      </c>
      <c r="AM66">
        <v>0.96130000000000004</v>
      </c>
      <c r="AN66">
        <v>0.96250000000000002</v>
      </c>
      <c r="AO66">
        <v>0.96189999999999998</v>
      </c>
      <c r="AP66">
        <v>0.96150000000000002</v>
      </c>
      <c r="AQ66">
        <v>0.96030000000000004</v>
      </c>
      <c r="AR66">
        <v>0.9597</v>
      </c>
      <c r="AS66">
        <v>0.95960000000000001</v>
      </c>
      <c r="AT66">
        <v>0.9587</v>
      </c>
      <c r="AU66">
        <v>0.9587</v>
      </c>
      <c r="AV66">
        <v>0.9587</v>
      </c>
      <c r="AW66">
        <v>0.95899999999999996</v>
      </c>
      <c r="AX66">
        <v>0.95730000000000004</v>
      </c>
      <c r="AY66">
        <v>0.95750000000000002</v>
      </c>
      <c r="AZ66">
        <v>0.95779999999999998</v>
      </c>
      <c r="BA66">
        <v>0.95730000000000004</v>
      </c>
      <c r="BB66">
        <v>0.95730000000000004</v>
      </c>
      <c r="BC66">
        <v>0.95660000000000001</v>
      </c>
      <c r="BD66">
        <v>0.95720000000000005</v>
      </c>
      <c r="BE66">
        <v>0.95609999999999995</v>
      </c>
      <c r="BF66">
        <v>0.95609999999999995</v>
      </c>
      <c r="BG66">
        <v>0.95609999999999995</v>
      </c>
      <c r="BH66">
        <v>0.95569999999999999</v>
      </c>
      <c r="BI66">
        <v>0.95509999999999995</v>
      </c>
      <c r="BJ66">
        <v>0.9546</v>
      </c>
      <c r="BK66">
        <v>0.95499999999999996</v>
      </c>
      <c r="BL66">
        <v>0.95389999999999997</v>
      </c>
      <c r="BM66">
        <v>0.95430000000000004</v>
      </c>
      <c r="BN66">
        <v>0.9536</v>
      </c>
      <c r="BO66">
        <v>0.95369999999999999</v>
      </c>
      <c r="BP66">
        <v>0.95450000000000002</v>
      </c>
      <c r="BQ66">
        <v>0.95389999999999997</v>
      </c>
      <c r="BR66">
        <v>0.95440000000000003</v>
      </c>
      <c r="BS66">
        <v>0.95179999999999998</v>
      </c>
      <c r="BT66">
        <v>0.95189999999999997</v>
      </c>
      <c r="BU66">
        <v>0.95099999999999996</v>
      </c>
      <c r="BV66">
        <v>0.95309999999999995</v>
      </c>
      <c r="BW66">
        <v>0.95230000000000004</v>
      </c>
      <c r="BX66">
        <v>0.9516</v>
      </c>
      <c r="BY66">
        <v>0.95279999999999998</v>
      </c>
      <c r="BZ66">
        <v>0.95269999999999999</v>
      </c>
      <c r="CA66">
        <v>0.95209999999999995</v>
      </c>
      <c r="CB66">
        <v>0.94950000000000001</v>
      </c>
      <c r="CC66">
        <v>0.94969999999999999</v>
      </c>
      <c r="CD66">
        <v>0.94940000000000002</v>
      </c>
      <c r="CE66">
        <v>0.94920000000000004</v>
      </c>
      <c r="CF66">
        <v>0.94910000000000005</v>
      </c>
      <c r="CG66">
        <v>0.94869999999999999</v>
      </c>
      <c r="CH66">
        <v>0.94789999999999996</v>
      </c>
      <c r="CI66">
        <v>0.94769999999999999</v>
      </c>
      <c r="CJ66">
        <v>0.94869999999999999</v>
      </c>
      <c r="CK66">
        <v>0.94540000000000002</v>
      </c>
      <c r="CL66">
        <v>0.94389999999999996</v>
      </c>
      <c r="CM66">
        <v>0</v>
      </c>
      <c r="CN66">
        <v>0</v>
      </c>
      <c r="CO66" t="s">
        <v>217</v>
      </c>
      <c r="CP66">
        <v>0</v>
      </c>
      <c r="CQ66">
        <v>0</v>
      </c>
      <c r="CR66">
        <v>0</v>
      </c>
      <c r="CS66">
        <v>0</v>
      </c>
      <c r="CT66">
        <v>0</v>
      </c>
      <c r="CU66">
        <v>0</v>
      </c>
      <c r="CV66">
        <v>0</v>
      </c>
      <c r="CW66">
        <v>0</v>
      </c>
    </row>
    <row r="67" spans="4:101" x14ac:dyDescent="0.15">
      <c r="D67" s="26">
        <v>45301</v>
      </c>
      <c r="E67" s="27">
        <v>0.42655092592592592</v>
      </c>
      <c r="F67">
        <v>45</v>
      </c>
      <c r="G67">
        <v>5</v>
      </c>
      <c r="H67">
        <v>0</v>
      </c>
      <c r="I67">
        <v>180</v>
      </c>
      <c r="J67">
        <v>0.9476</v>
      </c>
      <c r="K67">
        <v>0.94640000000000002</v>
      </c>
      <c r="L67">
        <v>0.9496</v>
      </c>
      <c r="M67">
        <v>0.95169999999999999</v>
      </c>
      <c r="N67">
        <v>0.9546</v>
      </c>
      <c r="O67">
        <v>0.95469999999999999</v>
      </c>
      <c r="P67">
        <v>0.95660000000000001</v>
      </c>
      <c r="Q67">
        <v>0.95750000000000002</v>
      </c>
      <c r="R67">
        <v>0.95860000000000001</v>
      </c>
      <c r="S67">
        <v>0.9587</v>
      </c>
      <c r="T67">
        <v>0.9597</v>
      </c>
      <c r="U67">
        <v>0.96050000000000002</v>
      </c>
      <c r="V67">
        <v>0.96109999999999995</v>
      </c>
      <c r="W67">
        <v>0.9617</v>
      </c>
      <c r="X67">
        <v>0.96089999999999998</v>
      </c>
      <c r="Y67">
        <v>0.96079999999999999</v>
      </c>
      <c r="Z67">
        <v>0.96160000000000001</v>
      </c>
      <c r="AA67">
        <v>0.96299999999999997</v>
      </c>
      <c r="AB67">
        <v>0.96499999999999997</v>
      </c>
      <c r="AC67">
        <v>0.96599999999999997</v>
      </c>
      <c r="AD67">
        <v>0.96609999999999996</v>
      </c>
      <c r="AE67">
        <v>0.96660000000000001</v>
      </c>
      <c r="AF67">
        <v>0.9667</v>
      </c>
      <c r="AG67">
        <v>0.96779999999999999</v>
      </c>
      <c r="AH67">
        <v>0.96799999999999997</v>
      </c>
      <c r="AI67">
        <v>0.96919999999999995</v>
      </c>
      <c r="AJ67">
        <v>0.96750000000000003</v>
      </c>
      <c r="AK67">
        <v>0.9667</v>
      </c>
      <c r="AL67">
        <v>0.96399999999999997</v>
      </c>
      <c r="AM67">
        <v>0.96419999999999995</v>
      </c>
      <c r="AN67">
        <v>0.96560000000000001</v>
      </c>
      <c r="AO67">
        <v>0.96540000000000004</v>
      </c>
      <c r="AP67">
        <v>0.96509999999999996</v>
      </c>
      <c r="AQ67">
        <v>0.96409999999999996</v>
      </c>
      <c r="AR67">
        <v>0.96279999999999999</v>
      </c>
      <c r="AS67">
        <v>0.96319999999999995</v>
      </c>
      <c r="AT67">
        <v>0.96160000000000001</v>
      </c>
      <c r="AU67">
        <v>0.9617</v>
      </c>
      <c r="AV67">
        <v>0.96160000000000001</v>
      </c>
      <c r="AW67">
        <v>0.96279999999999999</v>
      </c>
      <c r="AX67">
        <v>0.96120000000000005</v>
      </c>
      <c r="AY67">
        <v>0.96120000000000005</v>
      </c>
      <c r="AZ67">
        <v>0.96050000000000002</v>
      </c>
      <c r="BA67">
        <v>0.96050000000000002</v>
      </c>
      <c r="BB67">
        <v>0.96050000000000002</v>
      </c>
      <c r="BC67">
        <v>0.96050000000000002</v>
      </c>
      <c r="BD67">
        <v>0.96089999999999998</v>
      </c>
      <c r="BE67">
        <v>0.96</v>
      </c>
      <c r="BF67">
        <v>0.95920000000000005</v>
      </c>
      <c r="BG67">
        <v>0.95960000000000001</v>
      </c>
      <c r="BH67">
        <v>0.95889999999999997</v>
      </c>
      <c r="BI67">
        <v>0.95840000000000003</v>
      </c>
      <c r="BJ67">
        <v>0.95809999999999995</v>
      </c>
      <c r="BK67">
        <v>0.9587</v>
      </c>
      <c r="BL67">
        <v>0.95799999999999996</v>
      </c>
      <c r="BM67">
        <v>0.95899999999999996</v>
      </c>
      <c r="BN67">
        <v>0.95660000000000001</v>
      </c>
      <c r="BO67">
        <v>0.95620000000000005</v>
      </c>
      <c r="BP67">
        <v>0.95709999999999995</v>
      </c>
      <c r="BQ67">
        <v>0.95740000000000003</v>
      </c>
      <c r="BR67">
        <v>0.95779999999999998</v>
      </c>
      <c r="BS67">
        <v>0.95620000000000005</v>
      </c>
      <c r="BT67">
        <v>0.95630000000000004</v>
      </c>
      <c r="BU67">
        <v>0.95540000000000003</v>
      </c>
      <c r="BV67">
        <v>0.95730000000000004</v>
      </c>
      <c r="BW67">
        <v>0.95550000000000002</v>
      </c>
      <c r="BX67">
        <v>0.95489999999999997</v>
      </c>
      <c r="BY67">
        <v>0.95650000000000002</v>
      </c>
      <c r="BZ67">
        <v>0.95699999999999996</v>
      </c>
      <c r="CA67">
        <v>0.95640000000000003</v>
      </c>
      <c r="CB67">
        <v>0.95440000000000003</v>
      </c>
      <c r="CC67">
        <v>0.95299999999999996</v>
      </c>
      <c r="CD67">
        <v>0.95289999999999997</v>
      </c>
      <c r="CE67">
        <v>0.95309999999999995</v>
      </c>
      <c r="CF67">
        <v>0.95130000000000003</v>
      </c>
      <c r="CG67">
        <v>0.95130000000000003</v>
      </c>
      <c r="CH67">
        <v>0.9516</v>
      </c>
      <c r="CI67">
        <v>0.94989999999999997</v>
      </c>
      <c r="CJ67">
        <v>0.95299999999999996</v>
      </c>
      <c r="CK67">
        <v>0.95089999999999997</v>
      </c>
      <c r="CL67">
        <v>0.9466</v>
      </c>
      <c r="CM67">
        <v>0</v>
      </c>
      <c r="CN67">
        <v>0</v>
      </c>
      <c r="CO67" t="s">
        <v>217</v>
      </c>
      <c r="CP67">
        <v>0</v>
      </c>
      <c r="CQ67">
        <v>0</v>
      </c>
      <c r="CR67">
        <v>0</v>
      </c>
      <c r="CS67">
        <v>0</v>
      </c>
      <c r="CT67">
        <v>0</v>
      </c>
      <c r="CU67">
        <v>0</v>
      </c>
      <c r="CV67">
        <v>0</v>
      </c>
      <c r="CW67">
        <v>0</v>
      </c>
    </row>
    <row r="68" spans="4:101" x14ac:dyDescent="0.15">
      <c r="D68" s="26">
        <v>45301</v>
      </c>
      <c r="E68" s="27">
        <v>0.42659722222222224</v>
      </c>
      <c r="F68">
        <v>45</v>
      </c>
      <c r="G68">
        <v>10</v>
      </c>
      <c r="H68">
        <v>0</v>
      </c>
      <c r="I68">
        <v>180</v>
      </c>
      <c r="J68">
        <v>0.95099999999999996</v>
      </c>
      <c r="K68">
        <v>0.95320000000000005</v>
      </c>
      <c r="L68">
        <v>0.95240000000000002</v>
      </c>
      <c r="M68">
        <v>0.95530000000000004</v>
      </c>
      <c r="N68">
        <v>0.95730000000000004</v>
      </c>
      <c r="O68">
        <v>0.95789999999999997</v>
      </c>
      <c r="P68">
        <v>0.95979999999999999</v>
      </c>
      <c r="Q68">
        <v>0.96060000000000001</v>
      </c>
      <c r="R68">
        <v>0.96199999999999997</v>
      </c>
      <c r="S68">
        <v>0.96230000000000004</v>
      </c>
      <c r="T68">
        <v>0.96340000000000003</v>
      </c>
      <c r="U68">
        <v>0.96350000000000002</v>
      </c>
      <c r="V68">
        <v>0.96440000000000003</v>
      </c>
      <c r="W68">
        <v>0.96499999999999997</v>
      </c>
      <c r="X68">
        <v>0.96460000000000001</v>
      </c>
      <c r="Y68">
        <v>0.96479999999999999</v>
      </c>
      <c r="Z68">
        <v>0.96479999999999999</v>
      </c>
      <c r="AA68">
        <v>0.96609999999999996</v>
      </c>
      <c r="AB68">
        <v>0.96779999999999999</v>
      </c>
      <c r="AC68">
        <v>0.96930000000000005</v>
      </c>
      <c r="AD68">
        <v>0.96989999999999998</v>
      </c>
      <c r="AE68">
        <v>0.97009999999999996</v>
      </c>
      <c r="AF68">
        <v>0.97060000000000002</v>
      </c>
      <c r="AG68">
        <v>0.97099999999999997</v>
      </c>
      <c r="AH68">
        <v>0.97119999999999995</v>
      </c>
      <c r="AI68">
        <v>0.97150000000000003</v>
      </c>
      <c r="AJ68">
        <v>0.97050000000000003</v>
      </c>
      <c r="AK68">
        <v>0.96989999999999998</v>
      </c>
      <c r="AL68">
        <v>0.96850000000000003</v>
      </c>
      <c r="AM68">
        <v>0.96889999999999998</v>
      </c>
      <c r="AN68">
        <v>0.96930000000000005</v>
      </c>
      <c r="AO68">
        <v>0.96899999999999997</v>
      </c>
      <c r="AP68">
        <v>0.96830000000000005</v>
      </c>
      <c r="AQ68">
        <v>0.96760000000000002</v>
      </c>
      <c r="AR68">
        <v>0.96709999999999996</v>
      </c>
      <c r="AS68">
        <v>0.9667</v>
      </c>
      <c r="AT68">
        <v>0.96599999999999997</v>
      </c>
      <c r="AU68">
        <v>0.96509999999999996</v>
      </c>
      <c r="AV68">
        <v>0.9657</v>
      </c>
      <c r="AW68">
        <v>0.9657</v>
      </c>
      <c r="AX68">
        <v>0.96440000000000003</v>
      </c>
      <c r="AY68">
        <v>0.96479999999999999</v>
      </c>
      <c r="AZ68">
        <v>0.96460000000000001</v>
      </c>
      <c r="BA68">
        <v>0.96460000000000001</v>
      </c>
      <c r="BB68">
        <v>0.96389999999999998</v>
      </c>
      <c r="BC68">
        <v>0.96389999999999998</v>
      </c>
      <c r="BD68">
        <v>0.96419999999999995</v>
      </c>
      <c r="BE68">
        <v>0.96350000000000002</v>
      </c>
      <c r="BF68">
        <v>0.96340000000000003</v>
      </c>
      <c r="BG68">
        <v>0.96319999999999995</v>
      </c>
      <c r="BH68">
        <v>0.96330000000000005</v>
      </c>
      <c r="BI68">
        <v>0.96209999999999996</v>
      </c>
      <c r="BJ68">
        <v>0.96240000000000003</v>
      </c>
      <c r="BK68">
        <v>0.96199999999999997</v>
      </c>
      <c r="BL68">
        <v>0.96150000000000002</v>
      </c>
      <c r="BM68">
        <v>0.96250000000000002</v>
      </c>
      <c r="BN68">
        <v>0.96120000000000005</v>
      </c>
      <c r="BO68">
        <v>0.96179999999999999</v>
      </c>
      <c r="BP68">
        <v>0.96089999999999998</v>
      </c>
      <c r="BQ68">
        <v>0.96109999999999995</v>
      </c>
      <c r="BR68">
        <v>0.96099999999999997</v>
      </c>
      <c r="BS68">
        <v>0.95989999999999998</v>
      </c>
      <c r="BT68">
        <v>0.96040000000000003</v>
      </c>
      <c r="BU68">
        <v>0.95930000000000004</v>
      </c>
      <c r="BV68">
        <v>0.96130000000000004</v>
      </c>
      <c r="BW68">
        <v>0.95950000000000002</v>
      </c>
      <c r="BX68">
        <v>0.95950000000000002</v>
      </c>
      <c r="BY68">
        <v>0.9597</v>
      </c>
      <c r="BZ68">
        <v>0.96020000000000005</v>
      </c>
      <c r="CA68">
        <v>0.95920000000000005</v>
      </c>
      <c r="CB68">
        <v>0.95730000000000004</v>
      </c>
      <c r="CC68">
        <v>0.95720000000000005</v>
      </c>
      <c r="CD68">
        <v>0.95669999999999999</v>
      </c>
      <c r="CE68">
        <v>0.95720000000000005</v>
      </c>
      <c r="CF68">
        <v>0.95569999999999999</v>
      </c>
      <c r="CG68">
        <v>0.95660000000000001</v>
      </c>
      <c r="CH68">
        <v>0.95420000000000005</v>
      </c>
      <c r="CI68">
        <v>0.95440000000000003</v>
      </c>
      <c r="CJ68">
        <v>0.95540000000000003</v>
      </c>
      <c r="CK68">
        <v>0.95350000000000001</v>
      </c>
      <c r="CL68">
        <v>0.95420000000000005</v>
      </c>
      <c r="CM68">
        <v>0</v>
      </c>
      <c r="CN68">
        <v>0</v>
      </c>
      <c r="CO68" t="s">
        <v>217</v>
      </c>
      <c r="CP68">
        <v>0</v>
      </c>
      <c r="CQ68">
        <v>0</v>
      </c>
      <c r="CR68">
        <v>0</v>
      </c>
      <c r="CS68">
        <v>0</v>
      </c>
      <c r="CT68">
        <v>0</v>
      </c>
      <c r="CU68">
        <v>0</v>
      </c>
      <c r="CV68">
        <v>0</v>
      </c>
      <c r="CW68">
        <v>0</v>
      </c>
    </row>
    <row r="69" spans="4:101" x14ac:dyDescent="0.15">
      <c r="D69" s="26">
        <v>45301</v>
      </c>
      <c r="E69" s="27">
        <v>0.42664351851851851</v>
      </c>
      <c r="F69">
        <v>45</v>
      </c>
      <c r="G69">
        <v>15</v>
      </c>
      <c r="H69">
        <v>0</v>
      </c>
      <c r="I69">
        <v>180</v>
      </c>
      <c r="J69">
        <v>0.95499999999999996</v>
      </c>
      <c r="K69">
        <v>0.95650000000000002</v>
      </c>
      <c r="L69">
        <v>0.95620000000000005</v>
      </c>
      <c r="M69">
        <v>0.95850000000000002</v>
      </c>
      <c r="N69">
        <v>0.96079999999999999</v>
      </c>
      <c r="O69">
        <v>0.9617</v>
      </c>
      <c r="P69">
        <v>0.96360000000000001</v>
      </c>
      <c r="Q69">
        <v>0.96450000000000002</v>
      </c>
      <c r="R69">
        <v>0.9657</v>
      </c>
      <c r="S69">
        <v>0.9657</v>
      </c>
      <c r="T69">
        <v>0.96709999999999996</v>
      </c>
      <c r="U69">
        <v>0.96750000000000003</v>
      </c>
      <c r="V69">
        <v>0.96789999999999998</v>
      </c>
      <c r="W69">
        <v>0.96819999999999995</v>
      </c>
      <c r="X69">
        <v>0.96799999999999997</v>
      </c>
      <c r="Y69">
        <v>0.96819999999999995</v>
      </c>
      <c r="Z69">
        <v>0.96870000000000001</v>
      </c>
      <c r="AA69">
        <v>0.96960000000000002</v>
      </c>
      <c r="AB69">
        <v>0.97150000000000003</v>
      </c>
      <c r="AC69">
        <v>0.97319999999999995</v>
      </c>
      <c r="AD69">
        <v>0.97360000000000002</v>
      </c>
      <c r="AE69">
        <v>0.9738</v>
      </c>
      <c r="AF69">
        <v>0.9738</v>
      </c>
      <c r="AG69">
        <v>0.97430000000000005</v>
      </c>
      <c r="AH69">
        <v>0.97509999999999997</v>
      </c>
      <c r="AI69">
        <v>0.97619999999999996</v>
      </c>
      <c r="AJ69">
        <v>0.97489999999999999</v>
      </c>
      <c r="AK69">
        <v>0.97419999999999995</v>
      </c>
      <c r="AL69">
        <v>0.97219999999999995</v>
      </c>
      <c r="AM69">
        <v>0.97250000000000003</v>
      </c>
      <c r="AN69">
        <v>0.97299999999999998</v>
      </c>
      <c r="AO69">
        <v>0.97260000000000002</v>
      </c>
      <c r="AP69">
        <v>0.97250000000000003</v>
      </c>
      <c r="AQ69">
        <v>0.97199999999999998</v>
      </c>
      <c r="AR69">
        <v>0.97099999999999997</v>
      </c>
      <c r="AS69">
        <v>0.97099999999999997</v>
      </c>
      <c r="AT69">
        <v>0.96989999999999998</v>
      </c>
      <c r="AU69">
        <v>0.96909999999999996</v>
      </c>
      <c r="AV69">
        <v>0.96960000000000002</v>
      </c>
      <c r="AW69">
        <v>0.97</v>
      </c>
      <c r="AX69">
        <v>0.96840000000000004</v>
      </c>
      <c r="AY69">
        <v>0.96850000000000003</v>
      </c>
      <c r="AZ69">
        <v>0.96830000000000005</v>
      </c>
      <c r="BA69">
        <v>0.96850000000000003</v>
      </c>
      <c r="BB69">
        <v>0.96789999999999998</v>
      </c>
      <c r="BC69">
        <v>0.9677</v>
      </c>
      <c r="BD69">
        <v>0.96799999999999997</v>
      </c>
      <c r="BE69">
        <v>0.96760000000000002</v>
      </c>
      <c r="BF69">
        <v>0.96719999999999995</v>
      </c>
      <c r="BG69">
        <v>0.96740000000000004</v>
      </c>
      <c r="BH69">
        <v>0.96709999999999996</v>
      </c>
      <c r="BI69">
        <v>0.96599999999999997</v>
      </c>
      <c r="BJ69">
        <v>0.96640000000000004</v>
      </c>
      <c r="BK69">
        <v>0.96650000000000003</v>
      </c>
      <c r="BL69">
        <v>0.96599999999999997</v>
      </c>
      <c r="BM69">
        <v>0.96650000000000003</v>
      </c>
      <c r="BN69">
        <v>0.96519999999999995</v>
      </c>
      <c r="BO69">
        <v>0.96560000000000001</v>
      </c>
      <c r="BP69">
        <v>0.96530000000000005</v>
      </c>
      <c r="BQ69">
        <v>0.96540000000000004</v>
      </c>
      <c r="BR69">
        <v>0.96579999999999999</v>
      </c>
      <c r="BS69">
        <v>0.96489999999999998</v>
      </c>
      <c r="BT69">
        <v>0.96479999999999999</v>
      </c>
      <c r="BU69">
        <v>0.96419999999999995</v>
      </c>
      <c r="BV69">
        <v>0.96509999999999996</v>
      </c>
      <c r="BW69">
        <v>0.96330000000000005</v>
      </c>
      <c r="BX69">
        <v>0.96360000000000001</v>
      </c>
      <c r="BY69">
        <v>0.96379999999999999</v>
      </c>
      <c r="BZ69">
        <v>0.96419999999999995</v>
      </c>
      <c r="CA69">
        <v>0.96399999999999997</v>
      </c>
      <c r="CB69">
        <v>0.96279999999999999</v>
      </c>
      <c r="CC69">
        <v>0.96189999999999998</v>
      </c>
      <c r="CD69">
        <v>0.96150000000000002</v>
      </c>
      <c r="CE69">
        <v>0.96130000000000004</v>
      </c>
      <c r="CF69">
        <v>0.95950000000000002</v>
      </c>
      <c r="CG69">
        <v>0.96079999999999999</v>
      </c>
      <c r="CH69">
        <v>0.95899999999999996</v>
      </c>
      <c r="CI69">
        <v>0.95789999999999997</v>
      </c>
      <c r="CJ69">
        <v>0.95930000000000004</v>
      </c>
      <c r="CK69">
        <v>0.95889999999999997</v>
      </c>
      <c r="CL69">
        <v>0.95789999999999997</v>
      </c>
      <c r="CM69">
        <v>0</v>
      </c>
      <c r="CN69">
        <v>0</v>
      </c>
      <c r="CO69" t="s">
        <v>217</v>
      </c>
      <c r="CP69">
        <v>0</v>
      </c>
      <c r="CQ69">
        <v>0</v>
      </c>
      <c r="CR69">
        <v>0</v>
      </c>
      <c r="CS69">
        <v>0</v>
      </c>
      <c r="CT69">
        <v>0</v>
      </c>
      <c r="CU69">
        <v>0</v>
      </c>
      <c r="CV69">
        <v>0</v>
      </c>
      <c r="CW69">
        <v>0</v>
      </c>
    </row>
    <row r="70" spans="4:101" x14ac:dyDescent="0.15">
      <c r="D70" s="26">
        <v>45301</v>
      </c>
      <c r="E70" s="27">
        <v>0.42668981481481483</v>
      </c>
      <c r="F70">
        <v>45</v>
      </c>
      <c r="G70">
        <v>20</v>
      </c>
      <c r="H70">
        <v>0</v>
      </c>
      <c r="I70">
        <v>180</v>
      </c>
      <c r="J70">
        <v>0.95899999999999996</v>
      </c>
      <c r="K70">
        <v>0.9607</v>
      </c>
      <c r="L70">
        <v>0.96</v>
      </c>
      <c r="M70">
        <v>0.9627</v>
      </c>
      <c r="N70">
        <v>0.96519999999999995</v>
      </c>
      <c r="O70">
        <v>0.96579999999999999</v>
      </c>
      <c r="P70">
        <v>0.96779999999999999</v>
      </c>
      <c r="Q70">
        <v>0.96850000000000003</v>
      </c>
      <c r="R70">
        <v>0.96989999999999998</v>
      </c>
      <c r="S70">
        <v>0.97</v>
      </c>
      <c r="T70">
        <v>0.97119999999999995</v>
      </c>
      <c r="U70">
        <v>0.97150000000000003</v>
      </c>
      <c r="V70">
        <v>0.97230000000000005</v>
      </c>
      <c r="W70">
        <v>0.9728</v>
      </c>
      <c r="X70">
        <v>0.97270000000000001</v>
      </c>
      <c r="Y70">
        <v>0.97299999999999998</v>
      </c>
      <c r="Z70">
        <v>0.97309999999999997</v>
      </c>
      <c r="AA70">
        <v>0.97440000000000004</v>
      </c>
      <c r="AB70">
        <v>0.97609999999999997</v>
      </c>
      <c r="AC70">
        <v>0.97750000000000004</v>
      </c>
      <c r="AD70">
        <v>0.97799999999999998</v>
      </c>
      <c r="AE70">
        <v>0.97850000000000004</v>
      </c>
      <c r="AF70">
        <v>0.97870000000000001</v>
      </c>
      <c r="AG70">
        <v>0.97909999999999997</v>
      </c>
      <c r="AH70">
        <v>0.9798</v>
      </c>
      <c r="AI70">
        <v>0.9798</v>
      </c>
      <c r="AJ70">
        <v>0.97909999999999997</v>
      </c>
      <c r="AK70">
        <v>0.97829999999999995</v>
      </c>
      <c r="AL70">
        <v>0.97660000000000002</v>
      </c>
      <c r="AM70">
        <v>0.97729999999999995</v>
      </c>
      <c r="AN70">
        <v>0.97729999999999995</v>
      </c>
      <c r="AO70">
        <v>0.97719999999999996</v>
      </c>
      <c r="AP70">
        <v>0.97699999999999998</v>
      </c>
      <c r="AQ70">
        <v>0.97629999999999995</v>
      </c>
      <c r="AR70">
        <v>0.97570000000000001</v>
      </c>
      <c r="AS70">
        <v>0.97529999999999994</v>
      </c>
      <c r="AT70">
        <v>0.97470000000000001</v>
      </c>
      <c r="AU70">
        <v>0.97409999999999997</v>
      </c>
      <c r="AV70">
        <v>0.97440000000000004</v>
      </c>
      <c r="AW70">
        <v>0.97450000000000003</v>
      </c>
      <c r="AX70">
        <v>0.97309999999999997</v>
      </c>
      <c r="AY70">
        <v>0.97350000000000003</v>
      </c>
      <c r="AZ70">
        <v>0.97350000000000003</v>
      </c>
      <c r="BA70">
        <v>0.97350000000000003</v>
      </c>
      <c r="BB70">
        <v>0.97260000000000002</v>
      </c>
      <c r="BC70">
        <v>0.97270000000000001</v>
      </c>
      <c r="BD70">
        <v>0.97289999999999999</v>
      </c>
      <c r="BE70">
        <v>0.97240000000000004</v>
      </c>
      <c r="BF70">
        <v>0.97230000000000005</v>
      </c>
      <c r="BG70">
        <v>0.97199999999999998</v>
      </c>
      <c r="BH70">
        <v>0.97189999999999999</v>
      </c>
      <c r="BI70">
        <v>0.97089999999999999</v>
      </c>
      <c r="BJ70">
        <v>0.97099999999999997</v>
      </c>
      <c r="BK70">
        <v>0.97060000000000002</v>
      </c>
      <c r="BL70">
        <v>0.97019999999999995</v>
      </c>
      <c r="BM70">
        <v>0.97089999999999999</v>
      </c>
      <c r="BN70">
        <v>0.96960000000000002</v>
      </c>
      <c r="BO70">
        <v>0.9708</v>
      </c>
      <c r="BP70">
        <v>0.97009999999999996</v>
      </c>
      <c r="BQ70">
        <v>0.97030000000000005</v>
      </c>
      <c r="BR70">
        <v>0.97050000000000003</v>
      </c>
      <c r="BS70">
        <v>0.96889999999999998</v>
      </c>
      <c r="BT70">
        <v>0.96840000000000004</v>
      </c>
      <c r="BU70">
        <v>0.96819999999999995</v>
      </c>
      <c r="BV70">
        <v>0.97030000000000005</v>
      </c>
      <c r="BW70">
        <v>0.96850000000000003</v>
      </c>
      <c r="BX70">
        <v>0.96879999999999999</v>
      </c>
      <c r="BY70">
        <v>0.96879999999999999</v>
      </c>
      <c r="BZ70">
        <v>0.96919999999999995</v>
      </c>
      <c r="CA70">
        <v>0.96850000000000003</v>
      </c>
      <c r="CB70">
        <v>0.96679999999999999</v>
      </c>
      <c r="CC70">
        <v>0.96650000000000003</v>
      </c>
      <c r="CD70">
        <v>0.96589999999999998</v>
      </c>
      <c r="CE70">
        <v>0.9667</v>
      </c>
      <c r="CF70">
        <v>0.96450000000000002</v>
      </c>
      <c r="CG70">
        <v>0.96550000000000002</v>
      </c>
      <c r="CH70">
        <v>0.96319999999999995</v>
      </c>
      <c r="CI70">
        <v>0.96340000000000003</v>
      </c>
      <c r="CJ70">
        <v>0.96419999999999995</v>
      </c>
      <c r="CK70">
        <v>0.9627</v>
      </c>
      <c r="CL70">
        <v>0.96299999999999997</v>
      </c>
      <c r="CM70">
        <v>0</v>
      </c>
      <c r="CN70">
        <v>0</v>
      </c>
      <c r="CO70" t="s">
        <v>217</v>
      </c>
      <c r="CP70">
        <v>0</v>
      </c>
      <c r="CQ70">
        <v>0</v>
      </c>
      <c r="CR70">
        <v>0</v>
      </c>
      <c r="CS70">
        <v>0</v>
      </c>
      <c r="CT70">
        <v>0</v>
      </c>
      <c r="CU70">
        <v>0</v>
      </c>
      <c r="CV70">
        <v>0</v>
      </c>
      <c r="CW70">
        <v>0</v>
      </c>
    </row>
    <row r="71" spans="4:101" x14ac:dyDescent="0.15">
      <c r="D71" s="26">
        <v>45301</v>
      </c>
      <c r="E71" s="27">
        <v>0.42673611111111115</v>
      </c>
      <c r="F71">
        <v>45</v>
      </c>
      <c r="G71">
        <v>25</v>
      </c>
      <c r="H71">
        <v>0</v>
      </c>
      <c r="I71">
        <v>180</v>
      </c>
      <c r="J71">
        <v>0.96209999999999996</v>
      </c>
      <c r="K71">
        <v>0.96560000000000001</v>
      </c>
      <c r="L71">
        <v>0.96430000000000005</v>
      </c>
      <c r="M71">
        <v>0.96679999999999999</v>
      </c>
      <c r="N71">
        <v>0.96909999999999996</v>
      </c>
      <c r="O71">
        <v>0.97009999999999996</v>
      </c>
      <c r="P71">
        <v>0.97219999999999995</v>
      </c>
      <c r="Q71">
        <v>0.97299999999999998</v>
      </c>
      <c r="R71">
        <v>0.97430000000000005</v>
      </c>
      <c r="S71">
        <v>0.97430000000000005</v>
      </c>
      <c r="T71">
        <v>0.97589999999999999</v>
      </c>
      <c r="U71">
        <v>0.97640000000000005</v>
      </c>
      <c r="V71">
        <v>0.97729999999999995</v>
      </c>
      <c r="W71">
        <v>0.97770000000000001</v>
      </c>
      <c r="X71">
        <v>0.97719999999999996</v>
      </c>
      <c r="Y71">
        <v>0.97799999999999998</v>
      </c>
      <c r="Z71">
        <v>0.97799999999999998</v>
      </c>
      <c r="AA71">
        <v>0.97950000000000004</v>
      </c>
      <c r="AB71">
        <v>0.98089999999999999</v>
      </c>
      <c r="AC71">
        <v>0.98240000000000005</v>
      </c>
      <c r="AD71">
        <v>0.98350000000000004</v>
      </c>
      <c r="AE71">
        <v>0.98350000000000004</v>
      </c>
      <c r="AF71">
        <v>0.98350000000000004</v>
      </c>
      <c r="AG71">
        <v>0.98360000000000003</v>
      </c>
      <c r="AH71">
        <v>0.98429999999999995</v>
      </c>
      <c r="AI71">
        <v>0.98529999999999995</v>
      </c>
      <c r="AJ71">
        <v>0.98440000000000005</v>
      </c>
      <c r="AK71">
        <v>0.98350000000000004</v>
      </c>
      <c r="AL71">
        <v>0.98150000000000004</v>
      </c>
      <c r="AM71">
        <v>0.98250000000000004</v>
      </c>
      <c r="AN71">
        <v>0.98260000000000003</v>
      </c>
      <c r="AO71">
        <v>0.98250000000000004</v>
      </c>
      <c r="AP71">
        <v>0.9819</v>
      </c>
      <c r="AQ71">
        <v>0.98140000000000005</v>
      </c>
      <c r="AR71">
        <v>0.98109999999999997</v>
      </c>
      <c r="AS71">
        <v>0.98029999999999995</v>
      </c>
      <c r="AT71">
        <v>0.97950000000000004</v>
      </c>
      <c r="AU71">
        <v>0.97850000000000004</v>
      </c>
      <c r="AV71">
        <v>0.97940000000000005</v>
      </c>
      <c r="AW71">
        <v>0.97989999999999999</v>
      </c>
      <c r="AX71">
        <v>0.97889999999999999</v>
      </c>
      <c r="AY71">
        <v>0.97860000000000003</v>
      </c>
      <c r="AZ71">
        <v>0.97819999999999996</v>
      </c>
      <c r="BA71">
        <v>0.97870000000000001</v>
      </c>
      <c r="BB71">
        <v>0.9778</v>
      </c>
      <c r="BC71">
        <v>0.97829999999999995</v>
      </c>
      <c r="BD71">
        <v>0.97770000000000001</v>
      </c>
      <c r="BE71">
        <v>0.97719999999999996</v>
      </c>
      <c r="BF71">
        <v>0.97750000000000004</v>
      </c>
      <c r="BG71">
        <v>0.97750000000000004</v>
      </c>
      <c r="BH71">
        <v>0.97719999999999996</v>
      </c>
      <c r="BI71">
        <v>0.9758</v>
      </c>
      <c r="BJ71">
        <v>0.97629999999999995</v>
      </c>
      <c r="BK71">
        <v>0.97629999999999995</v>
      </c>
      <c r="BL71">
        <v>0.97609999999999997</v>
      </c>
      <c r="BM71">
        <v>0.97650000000000003</v>
      </c>
      <c r="BN71">
        <v>0.97450000000000003</v>
      </c>
      <c r="BO71">
        <v>0.97589999999999999</v>
      </c>
      <c r="BP71">
        <v>0.97489999999999999</v>
      </c>
      <c r="BQ71">
        <v>0.97540000000000004</v>
      </c>
      <c r="BR71">
        <v>0.97489999999999999</v>
      </c>
      <c r="BS71">
        <v>0.97430000000000005</v>
      </c>
      <c r="BT71">
        <v>0.97470000000000001</v>
      </c>
      <c r="BU71">
        <v>0.97440000000000004</v>
      </c>
      <c r="BV71">
        <v>0.9758</v>
      </c>
      <c r="BW71">
        <v>0.97360000000000002</v>
      </c>
      <c r="BX71">
        <v>0.97430000000000005</v>
      </c>
      <c r="BY71">
        <v>0.97450000000000003</v>
      </c>
      <c r="BZ71">
        <v>0.97550000000000003</v>
      </c>
      <c r="CA71">
        <v>0.97389999999999999</v>
      </c>
      <c r="CB71">
        <v>0.97260000000000002</v>
      </c>
      <c r="CC71">
        <v>0.97289999999999999</v>
      </c>
      <c r="CD71">
        <v>0.97209999999999996</v>
      </c>
      <c r="CE71">
        <v>0.97150000000000003</v>
      </c>
      <c r="CF71">
        <v>0.96930000000000005</v>
      </c>
      <c r="CG71">
        <v>0.97009999999999996</v>
      </c>
      <c r="CH71">
        <v>0.96909999999999996</v>
      </c>
      <c r="CI71">
        <v>0.96940000000000004</v>
      </c>
      <c r="CJ71">
        <v>0.96930000000000005</v>
      </c>
      <c r="CK71">
        <v>0.96909999999999996</v>
      </c>
      <c r="CL71">
        <v>0.97030000000000005</v>
      </c>
      <c r="CM71">
        <v>0</v>
      </c>
      <c r="CN71">
        <v>0</v>
      </c>
      <c r="CO71" t="s">
        <v>217</v>
      </c>
      <c r="CP71">
        <v>0</v>
      </c>
      <c r="CQ71">
        <v>0</v>
      </c>
      <c r="CR71">
        <v>0</v>
      </c>
      <c r="CS71">
        <v>0</v>
      </c>
      <c r="CT71">
        <v>0</v>
      </c>
      <c r="CU71">
        <v>0</v>
      </c>
      <c r="CV71">
        <v>0</v>
      </c>
      <c r="CW71">
        <v>0</v>
      </c>
    </row>
    <row r="72" spans="4:101" x14ac:dyDescent="0.15">
      <c r="D72" s="26">
        <v>45301</v>
      </c>
      <c r="E72" s="27">
        <v>0.42678240740740742</v>
      </c>
      <c r="F72">
        <v>45</v>
      </c>
      <c r="G72">
        <v>30</v>
      </c>
      <c r="H72">
        <v>0</v>
      </c>
      <c r="I72">
        <v>180</v>
      </c>
      <c r="J72">
        <v>0.96740000000000004</v>
      </c>
      <c r="K72">
        <v>0.96960000000000002</v>
      </c>
      <c r="L72">
        <v>0.96850000000000003</v>
      </c>
      <c r="M72">
        <v>0.97209999999999996</v>
      </c>
      <c r="N72">
        <v>0.97440000000000004</v>
      </c>
      <c r="O72">
        <v>0.97540000000000004</v>
      </c>
      <c r="P72">
        <v>0.97719999999999996</v>
      </c>
      <c r="Q72">
        <v>0.97770000000000001</v>
      </c>
      <c r="R72">
        <v>0.97970000000000002</v>
      </c>
      <c r="S72">
        <v>0.97950000000000004</v>
      </c>
      <c r="T72">
        <v>0.98099999999999998</v>
      </c>
      <c r="U72">
        <v>0.98140000000000005</v>
      </c>
      <c r="V72">
        <v>0.98240000000000005</v>
      </c>
      <c r="W72">
        <v>0.98309999999999997</v>
      </c>
      <c r="X72">
        <v>0.98240000000000005</v>
      </c>
      <c r="Y72">
        <v>0.98299999999999998</v>
      </c>
      <c r="Z72">
        <v>0.98260000000000003</v>
      </c>
      <c r="AA72">
        <v>0.9849</v>
      </c>
      <c r="AB72">
        <v>0.98629999999999995</v>
      </c>
      <c r="AC72">
        <v>0.98770000000000002</v>
      </c>
      <c r="AD72">
        <v>0.98839999999999995</v>
      </c>
      <c r="AE72">
        <v>0.98809999999999998</v>
      </c>
      <c r="AF72">
        <v>0.98909999999999998</v>
      </c>
      <c r="AG72">
        <v>0.98870000000000002</v>
      </c>
      <c r="AH72">
        <v>0.98980000000000001</v>
      </c>
      <c r="AI72">
        <v>0.99060000000000004</v>
      </c>
      <c r="AJ72">
        <v>0.98960000000000004</v>
      </c>
      <c r="AK72">
        <v>0.98939999999999995</v>
      </c>
      <c r="AL72">
        <v>0.98629999999999995</v>
      </c>
      <c r="AM72">
        <v>0.98760000000000003</v>
      </c>
      <c r="AN72">
        <v>0.98729999999999996</v>
      </c>
      <c r="AO72">
        <v>0.98819999999999997</v>
      </c>
      <c r="AP72">
        <v>0.98750000000000004</v>
      </c>
      <c r="AQ72">
        <v>0.9869</v>
      </c>
      <c r="AR72">
        <v>0.98619999999999997</v>
      </c>
      <c r="AS72">
        <v>0.98519999999999996</v>
      </c>
      <c r="AT72">
        <v>0.98519999999999996</v>
      </c>
      <c r="AU72">
        <v>0.98440000000000005</v>
      </c>
      <c r="AV72">
        <v>0.98550000000000004</v>
      </c>
      <c r="AW72">
        <v>0.9859</v>
      </c>
      <c r="AX72">
        <v>0.98440000000000005</v>
      </c>
      <c r="AY72">
        <v>0.98480000000000001</v>
      </c>
      <c r="AZ72">
        <v>0.98399999999999999</v>
      </c>
      <c r="BA72">
        <v>0.98460000000000003</v>
      </c>
      <c r="BB72">
        <v>0.98340000000000005</v>
      </c>
      <c r="BC72">
        <v>0.98399999999999999</v>
      </c>
      <c r="BD72">
        <v>0.98370000000000002</v>
      </c>
      <c r="BE72">
        <v>0.98329999999999995</v>
      </c>
      <c r="BF72">
        <v>0.98329999999999995</v>
      </c>
      <c r="BG72">
        <v>0.9829</v>
      </c>
      <c r="BH72">
        <v>0.98340000000000005</v>
      </c>
      <c r="BI72">
        <v>0.98160000000000003</v>
      </c>
      <c r="BJ72">
        <v>0.98250000000000004</v>
      </c>
      <c r="BK72">
        <v>0.98180000000000001</v>
      </c>
      <c r="BL72">
        <v>0.9819</v>
      </c>
      <c r="BM72">
        <v>0.98299999999999998</v>
      </c>
      <c r="BN72">
        <v>0.98029999999999995</v>
      </c>
      <c r="BO72">
        <v>0.98160000000000003</v>
      </c>
      <c r="BP72">
        <v>0.97989999999999999</v>
      </c>
      <c r="BQ72">
        <v>0.98170000000000002</v>
      </c>
      <c r="BR72">
        <v>0.98119999999999996</v>
      </c>
      <c r="BS72">
        <v>0.98089999999999999</v>
      </c>
      <c r="BT72">
        <v>0.98060000000000003</v>
      </c>
      <c r="BU72">
        <v>0.97909999999999997</v>
      </c>
      <c r="BV72">
        <v>0.98150000000000004</v>
      </c>
      <c r="BW72">
        <v>0.97860000000000003</v>
      </c>
      <c r="BX72">
        <v>0.9798</v>
      </c>
      <c r="BY72">
        <v>0.97989999999999999</v>
      </c>
      <c r="BZ72">
        <v>0.98270000000000002</v>
      </c>
      <c r="CA72">
        <v>0.98050000000000004</v>
      </c>
      <c r="CB72">
        <v>0.97840000000000005</v>
      </c>
      <c r="CC72">
        <v>0.97799999999999998</v>
      </c>
      <c r="CD72">
        <v>0.97660000000000002</v>
      </c>
      <c r="CE72">
        <v>0.9788</v>
      </c>
      <c r="CF72">
        <v>0.97560000000000002</v>
      </c>
      <c r="CG72">
        <v>0.97750000000000004</v>
      </c>
      <c r="CH72">
        <v>0.97499999999999998</v>
      </c>
      <c r="CI72">
        <v>0.97650000000000003</v>
      </c>
      <c r="CJ72">
        <v>0.97640000000000005</v>
      </c>
      <c r="CK72">
        <v>0.97529999999999994</v>
      </c>
      <c r="CL72">
        <v>0.97519999999999996</v>
      </c>
      <c r="CM72">
        <v>0</v>
      </c>
      <c r="CN72">
        <v>0</v>
      </c>
      <c r="CO72" t="s">
        <v>217</v>
      </c>
      <c r="CP72">
        <v>0</v>
      </c>
      <c r="CQ72">
        <v>0</v>
      </c>
      <c r="CR72">
        <v>0</v>
      </c>
      <c r="CS72">
        <v>0</v>
      </c>
      <c r="CT72">
        <v>0</v>
      </c>
      <c r="CU72">
        <v>0</v>
      </c>
      <c r="CV72">
        <v>0</v>
      </c>
      <c r="CW72">
        <v>0</v>
      </c>
    </row>
    <row r="73" spans="4:101" x14ac:dyDescent="0.15">
      <c r="D73" s="26">
        <v>45301</v>
      </c>
      <c r="E73" s="27">
        <v>0.42681712962962964</v>
      </c>
      <c r="F73">
        <v>45</v>
      </c>
      <c r="G73">
        <v>35</v>
      </c>
      <c r="H73">
        <v>0</v>
      </c>
      <c r="I73">
        <v>180</v>
      </c>
      <c r="J73">
        <v>0.97160000000000002</v>
      </c>
      <c r="K73">
        <v>0.97609999999999997</v>
      </c>
      <c r="L73">
        <v>0.97419999999999995</v>
      </c>
      <c r="M73">
        <v>0.97760000000000002</v>
      </c>
      <c r="N73">
        <v>0.97970000000000002</v>
      </c>
      <c r="O73">
        <v>0.98040000000000005</v>
      </c>
      <c r="P73">
        <v>0.98280000000000001</v>
      </c>
      <c r="Q73">
        <v>0.98350000000000004</v>
      </c>
      <c r="R73">
        <v>0.98540000000000005</v>
      </c>
      <c r="S73">
        <v>0.98540000000000005</v>
      </c>
      <c r="T73">
        <v>0.98680000000000001</v>
      </c>
      <c r="U73">
        <v>0.98740000000000006</v>
      </c>
      <c r="V73">
        <v>0.98809999999999998</v>
      </c>
      <c r="W73">
        <v>0.98880000000000001</v>
      </c>
      <c r="X73">
        <v>0.98809999999999998</v>
      </c>
      <c r="Y73">
        <v>0.98899999999999999</v>
      </c>
      <c r="Z73">
        <v>0.98870000000000002</v>
      </c>
      <c r="AA73">
        <v>0.99050000000000005</v>
      </c>
      <c r="AB73">
        <v>0.99199999999999999</v>
      </c>
      <c r="AC73">
        <v>0.99339999999999995</v>
      </c>
      <c r="AD73">
        <v>0.99450000000000005</v>
      </c>
      <c r="AE73">
        <v>0.99390000000000001</v>
      </c>
      <c r="AF73">
        <v>0.99560000000000004</v>
      </c>
      <c r="AG73">
        <v>0.99519999999999997</v>
      </c>
      <c r="AH73">
        <v>0.99550000000000005</v>
      </c>
      <c r="AI73">
        <v>0.99619999999999997</v>
      </c>
      <c r="AJ73">
        <v>0.99480000000000002</v>
      </c>
      <c r="AK73">
        <v>0.99480000000000002</v>
      </c>
      <c r="AL73">
        <v>0.9929</v>
      </c>
      <c r="AM73">
        <v>0.99419999999999997</v>
      </c>
      <c r="AN73">
        <v>0.99380000000000002</v>
      </c>
      <c r="AO73">
        <v>0.99380000000000002</v>
      </c>
      <c r="AP73">
        <v>0.99329999999999996</v>
      </c>
      <c r="AQ73">
        <v>0.99260000000000004</v>
      </c>
      <c r="AR73">
        <v>0.99260000000000004</v>
      </c>
      <c r="AS73">
        <v>0.99160000000000004</v>
      </c>
      <c r="AT73">
        <v>0.99160000000000004</v>
      </c>
      <c r="AU73">
        <v>0.99050000000000005</v>
      </c>
      <c r="AV73">
        <v>0.99099999999999999</v>
      </c>
      <c r="AW73">
        <v>0.99139999999999995</v>
      </c>
      <c r="AX73">
        <v>0.99</v>
      </c>
      <c r="AY73">
        <v>0.99029999999999996</v>
      </c>
      <c r="AZ73">
        <v>0.99</v>
      </c>
      <c r="BA73">
        <v>0.99060000000000004</v>
      </c>
      <c r="BB73">
        <v>0.98960000000000004</v>
      </c>
      <c r="BC73">
        <v>0.99009999999999998</v>
      </c>
      <c r="BD73">
        <v>0.99019999999999997</v>
      </c>
      <c r="BE73">
        <v>0.98929999999999996</v>
      </c>
      <c r="BF73">
        <v>0.98970000000000002</v>
      </c>
      <c r="BG73">
        <v>0.9889</v>
      </c>
      <c r="BH73">
        <v>0.98960000000000004</v>
      </c>
      <c r="BI73">
        <v>0.98780000000000001</v>
      </c>
      <c r="BJ73">
        <v>0.98850000000000005</v>
      </c>
      <c r="BK73">
        <v>0.98829999999999996</v>
      </c>
      <c r="BL73">
        <v>0.98770000000000002</v>
      </c>
      <c r="BM73">
        <v>0.98860000000000003</v>
      </c>
      <c r="BN73">
        <v>0.9869</v>
      </c>
      <c r="BO73">
        <v>0.98850000000000005</v>
      </c>
      <c r="BP73">
        <v>0.98729999999999996</v>
      </c>
      <c r="BQ73">
        <v>0.98819999999999997</v>
      </c>
      <c r="BR73">
        <v>0.98770000000000002</v>
      </c>
      <c r="BS73">
        <v>0.9869</v>
      </c>
      <c r="BT73">
        <v>0.98719999999999997</v>
      </c>
      <c r="BU73">
        <v>0.98570000000000002</v>
      </c>
      <c r="BV73">
        <v>0.9879</v>
      </c>
      <c r="BW73">
        <v>0.98560000000000003</v>
      </c>
      <c r="BX73">
        <v>0.98660000000000003</v>
      </c>
      <c r="BY73">
        <v>0.98660000000000003</v>
      </c>
      <c r="BZ73">
        <v>0.98750000000000004</v>
      </c>
      <c r="CA73">
        <v>0.98619999999999997</v>
      </c>
      <c r="CB73">
        <v>0.98499999999999999</v>
      </c>
      <c r="CC73">
        <v>0.98540000000000005</v>
      </c>
      <c r="CD73">
        <v>0.98409999999999997</v>
      </c>
      <c r="CE73">
        <v>0.98580000000000001</v>
      </c>
      <c r="CF73">
        <v>0.98160000000000003</v>
      </c>
      <c r="CG73">
        <v>0.98329999999999995</v>
      </c>
      <c r="CH73">
        <v>0.98140000000000005</v>
      </c>
      <c r="CI73">
        <v>0.98240000000000005</v>
      </c>
      <c r="CJ73">
        <v>0.9819</v>
      </c>
      <c r="CK73">
        <v>0.97970000000000002</v>
      </c>
      <c r="CL73">
        <v>0.98270000000000002</v>
      </c>
      <c r="CM73">
        <v>0</v>
      </c>
      <c r="CN73">
        <v>0</v>
      </c>
      <c r="CO73" t="s">
        <v>217</v>
      </c>
      <c r="CP73">
        <v>0</v>
      </c>
      <c r="CQ73">
        <v>0</v>
      </c>
      <c r="CR73">
        <v>0</v>
      </c>
      <c r="CS73">
        <v>0</v>
      </c>
      <c r="CT73">
        <v>0</v>
      </c>
      <c r="CU73">
        <v>0</v>
      </c>
      <c r="CV73">
        <v>0</v>
      </c>
      <c r="CW73">
        <v>0</v>
      </c>
    </row>
    <row r="74" spans="4:101" x14ac:dyDescent="0.15">
      <c r="D74" s="26">
        <v>45301</v>
      </c>
      <c r="E74" s="27">
        <v>0.42686342592592591</v>
      </c>
      <c r="F74">
        <v>45</v>
      </c>
      <c r="G74">
        <v>40</v>
      </c>
      <c r="H74">
        <v>0</v>
      </c>
      <c r="I74">
        <v>180</v>
      </c>
      <c r="J74">
        <v>0.97770000000000001</v>
      </c>
      <c r="K74">
        <v>0.98119999999999996</v>
      </c>
      <c r="L74">
        <v>0.98019999999999996</v>
      </c>
      <c r="M74">
        <v>0.98340000000000005</v>
      </c>
      <c r="N74">
        <v>0.98629999999999995</v>
      </c>
      <c r="O74">
        <v>0.9869</v>
      </c>
      <c r="P74">
        <v>0.98929999999999996</v>
      </c>
      <c r="Q74">
        <v>0.98960000000000004</v>
      </c>
      <c r="R74">
        <v>0.99160000000000004</v>
      </c>
      <c r="S74">
        <v>0.99170000000000003</v>
      </c>
      <c r="T74">
        <v>0.99350000000000005</v>
      </c>
      <c r="U74">
        <v>0.99380000000000002</v>
      </c>
      <c r="V74">
        <v>0.99460000000000004</v>
      </c>
      <c r="W74">
        <v>0.99550000000000005</v>
      </c>
      <c r="X74">
        <v>0.99490000000000001</v>
      </c>
      <c r="Y74">
        <v>0.99609999999999999</v>
      </c>
      <c r="Z74">
        <v>0.99580000000000002</v>
      </c>
      <c r="AA74">
        <v>0.99729999999999996</v>
      </c>
      <c r="AB74">
        <v>0.99890000000000001</v>
      </c>
      <c r="AC74">
        <v>1.0002</v>
      </c>
      <c r="AD74">
        <v>1.0018</v>
      </c>
      <c r="AE74">
        <v>1.0005999999999999</v>
      </c>
      <c r="AF74">
        <v>1.0017</v>
      </c>
      <c r="AG74">
        <v>1.002</v>
      </c>
      <c r="AH74">
        <v>1.0031000000000001</v>
      </c>
      <c r="AI74">
        <v>1.0038</v>
      </c>
      <c r="AJ74">
        <v>1.0019</v>
      </c>
      <c r="AK74">
        <v>1.0015000000000001</v>
      </c>
      <c r="AL74">
        <v>0.99929999999999997</v>
      </c>
      <c r="AM74">
        <v>1.0007999999999999</v>
      </c>
      <c r="AN74">
        <v>1.0007999999999999</v>
      </c>
      <c r="AO74">
        <v>1.0008999999999999</v>
      </c>
      <c r="AP74">
        <v>1.0004999999999999</v>
      </c>
      <c r="AQ74">
        <v>0.99929999999999997</v>
      </c>
      <c r="AR74">
        <v>0.99960000000000004</v>
      </c>
      <c r="AS74">
        <v>0.99850000000000005</v>
      </c>
      <c r="AT74">
        <v>0.99819999999999998</v>
      </c>
      <c r="AU74">
        <v>0.99780000000000002</v>
      </c>
      <c r="AV74">
        <v>0.99850000000000005</v>
      </c>
      <c r="AW74">
        <v>0.99919999999999998</v>
      </c>
      <c r="AX74">
        <v>0.99709999999999999</v>
      </c>
      <c r="AY74">
        <v>0.99760000000000004</v>
      </c>
      <c r="AZ74">
        <v>0.99680000000000002</v>
      </c>
      <c r="BA74">
        <v>0.998</v>
      </c>
      <c r="BB74">
        <v>0.99709999999999999</v>
      </c>
      <c r="BC74">
        <v>0.99729999999999996</v>
      </c>
      <c r="BD74">
        <v>0.99750000000000005</v>
      </c>
      <c r="BE74">
        <v>0.99680000000000002</v>
      </c>
      <c r="BF74">
        <v>0.99729999999999996</v>
      </c>
      <c r="BG74">
        <v>0.99629999999999996</v>
      </c>
      <c r="BH74">
        <v>0.997</v>
      </c>
      <c r="BI74">
        <v>0.99570000000000003</v>
      </c>
      <c r="BJ74">
        <v>0.99619999999999997</v>
      </c>
      <c r="BK74">
        <v>0.99619999999999997</v>
      </c>
      <c r="BL74">
        <v>0.99490000000000001</v>
      </c>
      <c r="BM74">
        <v>0.99580000000000002</v>
      </c>
      <c r="BN74">
        <v>0.99419999999999997</v>
      </c>
      <c r="BO74">
        <v>0.99619999999999997</v>
      </c>
      <c r="BP74">
        <v>0.99439999999999995</v>
      </c>
      <c r="BQ74">
        <v>0.99519999999999997</v>
      </c>
      <c r="BR74">
        <v>0.99550000000000005</v>
      </c>
      <c r="BS74">
        <v>0.99419999999999997</v>
      </c>
      <c r="BT74">
        <v>0.99450000000000005</v>
      </c>
      <c r="BU74">
        <v>0.99280000000000002</v>
      </c>
      <c r="BV74">
        <v>0.99550000000000005</v>
      </c>
      <c r="BW74">
        <v>0.9929</v>
      </c>
      <c r="BX74">
        <v>0.99429999999999996</v>
      </c>
      <c r="BY74">
        <v>0.99429999999999996</v>
      </c>
      <c r="BZ74">
        <v>0.99490000000000001</v>
      </c>
      <c r="CA74">
        <v>0.99370000000000003</v>
      </c>
      <c r="CB74">
        <v>0.99119999999999997</v>
      </c>
      <c r="CC74">
        <v>0.99219999999999997</v>
      </c>
      <c r="CD74">
        <v>0.99050000000000005</v>
      </c>
      <c r="CE74">
        <v>0.99180000000000001</v>
      </c>
      <c r="CF74">
        <v>0.98939999999999995</v>
      </c>
      <c r="CG74">
        <v>0.99209999999999998</v>
      </c>
      <c r="CH74">
        <v>0.98970000000000002</v>
      </c>
      <c r="CI74">
        <v>0.98950000000000005</v>
      </c>
      <c r="CJ74">
        <v>0.99109999999999998</v>
      </c>
      <c r="CK74">
        <v>0.9879</v>
      </c>
      <c r="CL74">
        <v>0.99019999999999997</v>
      </c>
      <c r="CM74">
        <v>0</v>
      </c>
      <c r="CN74">
        <v>0</v>
      </c>
      <c r="CO74" t="s">
        <v>217</v>
      </c>
      <c r="CP74">
        <v>0</v>
      </c>
      <c r="CQ74">
        <v>0</v>
      </c>
      <c r="CR74">
        <v>0</v>
      </c>
      <c r="CS74">
        <v>0</v>
      </c>
      <c r="CT74">
        <v>0</v>
      </c>
      <c r="CU74">
        <v>0</v>
      </c>
      <c r="CV74">
        <v>0</v>
      </c>
      <c r="CW74">
        <v>0</v>
      </c>
    </row>
    <row r="75" spans="4:101" x14ac:dyDescent="0.15">
      <c r="D75" s="26">
        <v>45301</v>
      </c>
      <c r="E75" s="27">
        <v>0.42690972222222223</v>
      </c>
      <c r="F75">
        <v>45</v>
      </c>
      <c r="G75">
        <v>45</v>
      </c>
      <c r="H75">
        <v>0</v>
      </c>
      <c r="I75">
        <v>180</v>
      </c>
      <c r="J75">
        <v>0.98629999999999995</v>
      </c>
      <c r="K75">
        <v>0.98750000000000004</v>
      </c>
      <c r="L75">
        <v>0.98780000000000001</v>
      </c>
      <c r="M75">
        <v>0.98970000000000002</v>
      </c>
      <c r="N75">
        <v>0.99160000000000004</v>
      </c>
      <c r="O75">
        <v>0.99339999999999995</v>
      </c>
      <c r="P75">
        <v>0.99550000000000005</v>
      </c>
      <c r="Q75">
        <v>0.99760000000000004</v>
      </c>
      <c r="R75">
        <v>0.99839999999999995</v>
      </c>
      <c r="S75">
        <v>0.99880000000000002</v>
      </c>
      <c r="T75">
        <v>0.99980000000000002</v>
      </c>
      <c r="U75">
        <v>1.0006999999999999</v>
      </c>
      <c r="V75">
        <v>1.0021</v>
      </c>
      <c r="W75">
        <v>1.0024999999999999</v>
      </c>
      <c r="X75">
        <v>1.0026999999999999</v>
      </c>
      <c r="Y75">
        <v>1.0028999999999999</v>
      </c>
      <c r="Z75">
        <v>1.0035000000000001</v>
      </c>
      <c r="AA75">
        <v>1.0045999999999999</v>
      </c>
      <c r="AB75">
        <v>1.0057</v>
      </c>
      <c r="AC75">
        <v>1.0077</v>
      </c>
      <c r="AD75">
        <v>1.0085</v>
      </c>
      <c r="AE75">
        <v>1.0093000000000001</v>
      </c>
      <c r="AF75">
        <v>1.0086999999999999</v>
      </c>
      <c r="AG75">
        <v>1.0087999999999999</v>
      </c>
      <c r="AH75">
        <v>1.0091000000000001</v>
      </c>
      <c r="AI75">
        <v>1.0102</v>
      </c>
      <c r="AJ75">
        <v>1.0103</v>
      </c>
      <c r="AK75">
        <v>1.0087999999999999</v>
      </c>
      <c r="AL75">
        <v>1.0078</v>
      </c>
      <c r="AM75">
        <v>1.0075000000000001</v>
      </c>
      <c r="AN75">
        <v>1.0079</v>
      </c>
      <c r="AO75">
        <v>1.0082</v>
      </c>
      <c r="AP75">
        <v>1.0073000000000001</v>
      </c>
      <c r="AQ75">
        <v>1.0071000000000001</v>
      </c>
      <c r="AR75">
        <v>1.0065999999999999</v>
      </c>
      <c r="AS75">
        <v>1.0067999999999999</v>
      </c>
      <c r="AT75">
        <v>1.0054000000000001</v>
      </c>
      <c r="AU75">
        <v>1.0047999999999999</v>
      </c>
      <c r="AV75">
        <v>1.0054000000000001</v>
      </c>
      <c r="AW75">
        <v>1.0059</v>
      </c>
      <c r="AX75">
        <v>1.0059</v>
      </c>
      <c r="AY75">
        <v>1.0053000000000001</v>
      </c>
      <c r="AZ75">
        <v>1.0055000000000001</v>
      </c>
      <c r="BA75">
        <v>1.0051000000000001</v>
      </c>
      <c r="BB75">
        <v>1.0049999999999999</v>
      </c>
      <c r="BC75">
        <v>1.0052000000000001</v>
      </c>
      <c r="BD75">
        <v>1.0049999999999999</v>
      </c>
      <c r="BE75">
        <v>1.0052000000000001</v>
      </c>
      <c r="BF75">
        <v>1.0047999999999999</v>
      </c>
      <c r="BG75">
        <v>1.0053000000000001</v>
      </c>
      <c r="BH75">
        <v>1.0045999999999999</v>
      </c>
      <c r="BI75">
        <v>1.0033000000000001</v>
      </c>
      <c r="BJ75">
        <v>1.0035000000000001</v>
      </c>
      <c r="BK75">
        <v>1.0032000000000001</v>
      </c>
      <c r="BL75">
        <v>1.004</v>
      </c>
      <c r="BM75">
        <v>1.0041</v>
      </c>
      <c r="BN75">
        <v>1.0029999999999999</v>
      </c>
      <c r="BO75">
        <v>1.0032000000000001</v>
      </c>
      <c r="BP75">
        <v>1.0026999999999999</v>
      </c>
      <c r="BQ75">
        <v>1.0026999999999999</v>
      </c>
      <c r="BR75">
        <v>1.0021</v>
      </c>
      <c r="BS75">
        <v>1.0017</v>
      </c>
      <c r="BT75">
        <v>1.0019</v>
      </c>
      <c r="BU75">
        <v>1.0028999999999999</v>
      </c>
      <c r="BV75">
        <v>1.0028999999999999</v>
      </c>
      <c r="BW75">
        <v>1.0019</v>
      </c>
      <c r="BX75">
        <v>1.0009999999999999</v>
      </c>
      <c r="BY75">
        <v>1.002</v>
      </c>
      <c r="BZ75">
        <v>1.0026999999999999</v>
      </c>
      <c r="CA75">
        <v>1.0011000000000001</v>
      </c>
      <c r="CB75">
        <v>1.0004999999999999</v>
      </c>
      <c r="CC75">
        <v>1.0004999999999999</v>
      </c>
      <c r="CD75">
        <v>1.0011000000000001</v>
      </c>
      <c r="CE75">
        <v>1.0002</v>
      </c>
      <c r="CF75">
        <v>0.998</v>
      </c>
      <c r="CG75">
        <v>0.99739999999999995</v>
      </c>
      <c r="CH75">
        <v>0.99690000000000001</v>
      </c>
      <c r="CI75">
        <v>0.99819999999999998</v>
      </c>
      <c r="CJ75">
        <v>0.99829999999999997</v>
      </c>
      <c r="CK75">
        <v>0.99770000000000003</v>
      </c>
      <c r="CL75">
        <v>0.99870000000000003</v>
      </c>
      <c r="CM75">
        <v>0</v>
      </c>
      <c r="CN75">
        <v>0</v>
      </c>
      <c r="CO75" t="s">
        <v>217</v>
      </c>
      <c r="CP75">
        <v>0</v>
      </c>
      <c r="CQ75">
        <v>0</v>
      </c>
      <c r="CR75">
        <v>0</v>
      </c>
      <c r="CS75">
        <v>0</v>
      </c>
      <c r="CT75">
        <v>0</v>
      </c>
      <c r="CU75">
        <v>0</v>
      </c>
      <c r="CV75">
        <v>0</v>
      </c>
      <c r="CW75">
        <v>0</v>
      </c>
    </row>
    <row r="76" spans="4:101" x14ac:dyDescent="0.15">
      <c r="D76" s="26">
        <v>45301</v>
      </c>
      <c r="E76" s="27">
        <v>0.42695601851851855</v>
      </c>
      <c r="F76">
        <v>45</v>
      </c>
      <c r="G76">
        <v>50</v>
      </c>
      <c r="H76">
        <v>0</v>
      </c>
      <c r="I76">
        <v>180</v>
      </c>
      <c r="J76">
        <v>0.9929</v>
      </c>
      <c r="K76">
        <v>0.99780000000000002</v>
      </c>
      <c r="L76">
        <v>0.99419999999999997</v>
      </c>
      <c r="M76">
        <v>0.99739999999999995</v>
      </c>
      <c r="N76">
        <v>0.99939999999999996</v>
      </c>
      <c r="O76">
        <v>1.0008999999999999</v>
      </c>
      <c r="P76">
        <v>1.0028999999999999</v>
      </c>
      <c r="Q76">
        <v>1.0041</v>
      </c>
      <c r="R76">
        <v>1.0057</v>
      </c>
      <c r="S76">
        <v>1.0061</v>
      </c>
      <c r="T76">
        <v>1.0079</v>
      </c>
      <c r="U76">
        <v>1.008</v>
      </c>
      <c r="V76">
        <v>1.0093000000000001</v>
      </c>
      <c r="W76">
        <v>1.0096000000000001</v>
      </c>
      <c r="X76">
        <v>1.0099</v>
      </c>
      <c r="Y76">
        <v>1.0112000000000001</v>
      </c>
      <c r="Z76">
        <v>1.0105999999999999</v>
      </c>
      <c r="AA76">
        <v>1.012</v>
      </c>
      <c r="AB76">
        <v>1.0130999999999999</v>
      </c>
      <c r="AC76">
        <v>1.0145999999999999</v>
      </c>
      <c r="AD76">
        <v>1.0162</v>
      </c>
      <c r="AE76">
        <v>1.0157</v>
      </c>
      <c r="AF76">
        <v>1.0176000000000001</v>
      </c>
      <c r="AG76">
        <v>1.0175000000000001</v>
      </c>
      <c r="AH76">
        <v>1.0183</v>
      </c>
      <c r="AI76">
        <v>1.0170999999999999</v>
      </c>
      <c r="AJ76">
        <v>1.0168999999999999</v>
      </c>
      <c r="AK76">
        <v>1.0162</v>
      </c>
      <c r="AL76">
        <v>1.0155000000000001</v>
      </c>
      <c r="AM76">
        <v>1.0166999999999999</v>
      </c>
      <c r="AN76">
        <v>1.0158</v>
      </c>
      <c r="AO76">
        <v>1.0158</v>
      </c>
      <c r="AP76">
        <v>1.0153000000000001</v>
      </c>
      <c r="AQ76">
        <v>1.0149999999999999</v>
      </c>
      <c r="AR76">
        <v>1.0154000000000001</v>
      </c>
      <c r="AS76">
        <v>1.0143</v>
      </c>
      <c r="AT76">
        <v>1.0139</v>
      </c>
      <c r="AU76">
        <v>1.0128999999999999</v>
      </c>
      <c r="AV76">
        <v>1.014</v>
      </c>
      <c r="AW76">
        <v>1.0138</v>
      </c>
      <c r="AX76">
        <v>1.0133000000000001</v>
      </c>
      <c r="AY76">
        <v>1.0134000000000001</v>
      </c>
      <c r="AZ76">
        <v>1.0143</v>
      </c>
      <c r="BA76">
        <v>1.0147999999999999</v>
      </c>
      <c r="BB76">
        <v>1.0130999999999999</v>
      </c>
      <c r="BC76">
        <v>1.0132000000000001</v>
      </c>
      <c r="BD76">
        <v>1.0132000000000001</v>
      </c>
      <c r="BE76">
        <v>1.0132000000000001</v>
      </c>
      <c r="BF76">
        <v>1.0138</v>
      </c>
      <c r="BG76">
        <v>1.0126999999999999</v>
      </c>
      <c r="BH76">
        <v>1.0134000000000001</v>
      </c>
      <c r="BI76">
        <v>1.0119</v>
      </c>
      <c r="BJ76">
        <v>1.0124</v>
      </c>
      <c r="BK76">
        <v>1.0114000000000001</v>
      </c>
      <c r="BL76">
        <v>1.0119</v>
      </c>
      <c r="BM76">
        <v>1.0124</v>
      </c>
      <c r="BN76">
        <v>1.0122</v>
      </c>
      <c r="BO76">
        <v>1.0138</v>
      </c>
      <c r="BP76">
        <v>1.0112000000000001</v>
      </c>
      <c r="BQ76">
        <v>1.0117</v>
      </c>
      <c r="BR76">
        <v>1.0109999999999999</v>
      </c>
      <c r="BS76">
        <v>1.0107999999999999</v>
      </c>
      <c r="BT76">
        <v>1.0111000000000001</v>
      </c>
      <c r="BU76">
        <v>1.0106999999999999</v>
      </c>
      <c r="BV76">
        <v>1.0128999999999999</v>
      </c>
      <c r="BW76">
        <v>1.0119</v>
      </c>
      <c r="BX76">
        <v>1.0123</v>
      </c>
      <c r="BY76">
        <v>1.0107999999999999</v>
      </c>
      <c r="BZ76">
        <v>1.0117</v>
      </c>
      <c r="CA76">
        <v>1.0101</v>
      </c>
      <c r="CB76">
        <v>1.0087999999999999</v>
      </c>
      <c r="CC76">
        <v>1.0105999999999999</v>
      </c>
      <c r="CD76">
        <v>1.0085</v>
      </c>
      <c r="CE76">
        <v>1.0096000000000001</v>
      </c>
      <c r="CF76">
        <v>1.0068999999999999</v>
      </c>
      <c r="CG76">
        <v>1.0085</v>
      </c>
      <c r="CH76">
        <v>1.0051000000000001</v>
      </c>
      <c r="CI76">
        <v>1.0057</v>
      </c>
      <c r="CJ76">
        <v>1.0064</v>
      </c>
      <c r="CK76">
        <v>1.0065999999999999</v>
      </c>
      <c r="CL76">
        <v>1.0103</v>
      </c>
      <c r="CM76">
        <v>0</v>
      </c>
      <c r="CN76">
        <v>0</v>
      </c>
      <c r="CO76" t="s">
        <v>217</v>
      </c>
      <c r="CP76">
        <v>0</v>
      </c>
      <c r="CQ76">
        <v>0</v>
      </c>
      <c r="CR76">
        <v>0</v>
      </c>
      <c r="CS76">
        <v>0</v>
      </c>
      <c r="CT76">
        <v>0</v>
      </c>
      <c r="CU76">
        <v>0</v>
      </c>
      <c r="CV76">
        <v>0</v>
      </c>
      <c r="CW76">
        <v>0</v>
      </c>
    </row>
    <row r="77" spans="4:101" x14ac:dyDescent="0.15">
      <c r="D77" s="26">
        <v>45301</v>
      </c>
      <c r="E77" s="27">
        <v>0.42699074074074073</v>
      </c>
      <c r="F77">
        <v>45</v>
      </c>
      <c r="G77">
        <v>55</v>
      </c>
      <c r="H77">
        <v>0</v>
      </c>
      <c r="I77">
        <v>180</v>
      </c>
      <c r="J77">
        <v>0.99990000000000001</v>
      </c>
      <c r="K77">
        <v>1.0034000000000001</v>
      </c>
      <c r="L77">
        <v>1.0023</v>
      </c>
      <c r="M77">
        <v>1.0044999999999999</v>
      </c>
      <c r="N77">
        <v>1.0076000000000001</v>
      </c>
      <c r="O77">
        <v>1.0084</v>
      </c>
      <c r="P77">
        <v>1.0107999999999999</v>
      </c>
      <c r="Q77">
        <v>1.012</v>
      </c>
      <c r="R77">
        <v>1.0137</v>
      </c>
      <c r="S77">
        <v>1.0143</v>
      </c>
      <c r="T77">
        <v>1.0159</v>
      </c>
      <c r="U77">
        <v>1.0163</v>
      </c>
      <c r="V77">
        <v>1.0176000000000001</v>
      </c>
      <c r="W77">
        <v>1.0184</v>
      </c>
      <c r="X77">
        <v>1.0183</v>
      </c>
      <c r="Y77">
        <v>1.0193000000000001</v>
      </c>
      <c r="Z77">
        <v>1.0192000000000001</v>
      </c>
      <c r="AA77">
        <v>1.0206</v>
      </c>
      <c r="AB77">
        <v>1.0221</v>
      </c>
      <c r="AC77">
        <v>1.0238</v>
      </c>
      <c r="AD77">
        <v>1.0251999999999999</v>
      </c>
      <c r="AE77">
        <v>1.0246999999999999</v>
      </c>
      <c r="AF77">
        <v>1.0255000000000001</v>
      </c>
      <c r="AG77">
        <v>1.0264</v>
      </c>
      <c r="AH77">
        <v>1.0265</v>
      </c>
      <c r="AI77">
        <v>1.0273000000000001</v>
      </c>
      <c r="AJ77">
        <v>1.0262</v>
      </c>
      <c r="AK77">
        <v>1.0251999999999999</v>
      </c>
      <c r="AL77">
        <v>1.0237000000000001</v>
      </c>
      <c r="AM77">
        <v>1.0248999999999999</v>
      </c>
      <c r="AN77">
        <v>1.0246</v>
      </c>
      <c r="AO77">
        <v>1.0246</v>
      </c>
      <c r="AP77">
        <v>1.0245</v>
      </c>
      <c r="AQ77">
        <v>1.0243</v>
      </c>
      <c r="AR77">
        <v>1.0246</v>
      </c>
      <c r="AS77">
        <v>1.0238</v>
      </c>
      <c r="AT77">
        <v>1.0232000000000001</v>
      </c>
      <c r="AU77">
        <v>1.0228999999999999</v>
      </c>
      <c r="AV77">
        <v>1.0239</v>
      </c>
      <c r="AW77">
        <v>1.0244</v>
      </c>
      <c r="AX77">
        <v>1.0226</v>
      </c>
      <c r="AY77">
        <v>1.0226</v>
      </c>
      <c r="AZ77">
        <v>1.0227999999999999</v>
      </c>
      <c r="BA77">
        <v>1.0233000000000001</v>
      </c>
      <c r="BB77">
        <v>1.0223</v>
      </c>
      <c r="BC77">
        <v>1.0223</v>
      </c>
      <c r="BD77">
        <v>1.0228999999999999</v>
      </c>
      <c r="BE77">
        <v>1.0225</v>
      </c>
      <c r="BF77">
        <v>1.0226999999999999</v>
      </c>
      <c r="BG77">
        <v>1.0222</v>
      </c>
      <c r="BH77">
        <v>1.0225</v>
      </c>
      <c r="BI77">
        <v>1.0214000000000001</v>
      </c>
      <c r="BJ77">
        <v>1.0218</v>
      </c>
      <c r="BK77">
        <v>1.0216000000000001</v>
      </c>
      <c r="BL77">
        <v>1.0209999999999999</v>
      </c>
      <c r="BM77">
        <v>1.0218</v>
      </c>
      <c r="BN77">
        <v>1.0207999999999999</v>
      </c>
      <c r="BO77">
        <v>1.0227999999999999</v>
      </c>
      <c r="BP77">
        <v>1.0210999999999999</v>
      </c>
      <c r="BQ77">
        <v>1.0212000000000001</v>
      </c>
      <c r="BR77">
        <v>1.0212000000000001</v>
      </c>
      <c r="BS77">
        <v>1.0206</v>
      </c>
      <c r="BT77">
        <v>1.0209999999999999</v>
      </c>
      <c r="BU77">
        <v>1.02</v>
      </c>
      <c r="BV77">
        <v>1.022</v>
      </c>
      <c r="BW77">
        <v>1.0206999999999999</v>
      </c>
      <c r="BX77">
        <v>1.0216000000000001</v>
      </c>
      <c r="BY77">
        <v>1.0213000000000001</v>
      </c>
      <c r="BZ77">
        <v>1.0214000000000001</v>
      </c>
      <c r="CA77">
        <v>1.0203</v>
      </c>
      <c r="CB77">
        <v>1.0185999999999999</v>
      </c>
      <c r="CC77">
        <v>1.0190999999999999</v>
      </c>
      <c r="CD77">
        <v>1.0175000000000001</v>
      </c>
      <c r="CE77">
        <v>1.0178</v>
      </c>
      <c r="CF77">
        <v>1.0161</v>
      </c>
      <c r="CG77">
        <v>1.0176000000000001</v>
      </c>
      <c r="CH77">
        <v>1.0159</v>
      </c>
      <c r="CI77">
        <v>1.0159</v>
      </c>
      <c r="CJ77">
        <v>1.0170999999999999</v>
      </c>
      <c r="CK77">
        <v>1.0165999999999999</v>
      </c>
      <c r="CL77">
        <v>1.0198</v>
      </c>
      <c r="CM77">
        <v>0</v>
      </c>
      <c r="CN77">
        <v>0</v>
      </c>
      <c r="CO77" t="s">
        <v>217</v>
      </c>
      <c r="CP77">
        <v>0</v>
      </c>
      <c r="CQ77">
        <v>0</v>
      </c>
      <c r="CR77">
        <v>0</v>
      </c>
      <c r="CS77">
        <v>0</v>
      </c>
      <c r="CT77">
        <v>0</v>
      </c>
      <c r="CU77">
        <v>0</v>
      </c>
      <c r="CV77">
        <v>0</v>
      </c>
      <c r="CW77">
        <v>0</v>
      </c>
    </row>
    <row r="78" spans="4:101" x14ac:dyDescent="0.15">
      <c r="D78" s="26">
        <v>45301</v>
      </c>
      <c r="E78" s="27">
        <v>0.42703703703703705</v>
      </c>
      <c r="F78">
        <v>45</v>
      </c>
      <c r="G78">
        <v>60</v>
      </c>
      <c r="H78">
        <v>0</v>
      </c>
      <c r="I78">
        <v>180</v>
      </c>
      <c r="J78">
        <v>1.0076000000000001</v>
      </c>
      <c r="K78">
        <v>1.0084</v>
      </c>
      <c r="L78">
        <v>1.0094000000000001</v>
      </c>
      <c r="M78">
        <v>1.0124</v>
      </c>
      <c r="N78">
        <v>1.0165</v>
      </c>
      <c r="O78">
        <v>1.0165999999999999</v>
      </c>
      <c r="P78">
        <v>1.0186999999999999</v>
      </c>
      <c r="Q78">
        <v>1.0196000000000001</v>
      </c>
      <c r="R78">
        <v>1.0221</v>
      </c>
      <c r="S78">
        <v>1.0230999999999999</v>
      </c>
      <c r="T78">
        <v>1.0246</v>
      </c>
      <c r="U78">
        <v>1.0253000000000001</v>
      </c>
      <c r="V78">
        <v>1.0261</v>
      </c>
      <c r="W78">
        <v>1.0269999999999999</v>
      </c>
      <c r="X78">
        <v>1.0268999999999999</v>
      </c>
      <c r="Y78">
        <v>1.0275000000000001</v>
      </c>
      <c r="Z78">
        <v>1.0284</v>
      </c>
      <c r="AA78">
        <v>1.0296000000000001</v>
      </c>
      <c r="AB78">
        <v>1.0319</v>
      </c>
      <c r="AC78">
        <v>1.0324</v>
      </c>
      <c r="AD78">
        <v>1.0333000000000001</v>
      </c>
      <c r="AE78">
        <v>1.0334000000000001</v>
      </c>
      <c r="AF78">
        <v>1.0346</v>
      </c>
      <c r="AG78">
        <v>1.036</v>
      </c>
      <c r="AH78">
        <v>1.0356000000000001</v>
      </c>
      <c r="AI78">
        <v>1.0363</v>
      </c>
      <c r="AJ78">
        <v>1.0347999999999999</v>
      </c>
      <c r="AK78">
        <v>1.0346</v>
      </c>
      <c r="AL78">
        <v>1.0330999999999999</v>
      </c>
      <c r="AM78">
        <v>1.0337000000000001</v>
      </c>
      <c r="AN78">
        <v>1.0346</v>
      </c>
      <c r="AO78">
        <v>1.0342</v>
      </c>
      <c r="AP78">
        <v>1.0344</v>
      </c>
      <c r="AQ78">
        <v>1.0333000000000001</v>
      </c>
      <c r="AR78">
        <v>1.0328999999999999</v>
      </c>
      <c r="AS78">
        <v>1.0327</v>
      </c>
      <c r="AT78">
        <v>1.0323</v>
      </c>
      <c r="AU78">
        <v>1.0326</v>
      </c>
      <c r="AV78">
        <v>1.0328999999999999</v>
      </c>
      <c r="AW78">
        <v>1.0333000000000001</v>
      </c>
      <c r="AX78">
        <v>1.0316000000000001</v>
      </c>
      <c r="AY78">
        <v>1.0321</v>
      </c>
      <c r="AZ78">
        <v>1.0322</v>
      </c>
      <c r="BA78">
        <v>1.032</v>
      </c>
      <c r="BB78">
        <v>1.0323</v>
      </c>
      <c r="BC78">
        <v>1.0322</v>
      </c>
      <c r="BD78">
        <v>1.0327999999999999</v>
      </c>
      <c r="BE78">
        <v>1.0317000000000001</v>
      </c>
      <c r="BF78">
        <v>1.0313000000000001</v>
      </c>
      <c r="BG78">
        <v>1.0309999999999999</v>
      </c>
      <c r="BH78">
        <v>1.0314000000000001</v>
      </c>
      <c r="BI78">
        <v>1.0313000000000001</v>
      </c>
      <c r="BJ78">
        <v>1.0309999999999999</v>
      </c>
      <c r="BK78">
        <v>1.0308999999999999</v>
      </c>
      <c r="BL78">
        <v>1.0305</v>
      </c>
      <c r="BM78">
        <v>1.0314000000000001</v>
      </c>
      <c r="BN78">
        <v>1.0301</v>
      </c>
      <c r="BO78">
        <v>1.0308999999999999</v>
      </c>
      <c r="BP78">
        <v>1.0306</v>
      </c>
      <c r="BQ78">
        <v>1.0306</v>
      </c>
      <c r="BR78">
        <v>1.032</v>
      </c>
      <c r="BS78">
        <v>1.0294000000000001</v>
      </c>
      <c r="BT78">
        <v>1.0298</v>
      </c>
      <c r="BU78">
        <v>1.0281</v>
      </c>
      <c r="BV78">
        <v>1.0307999999999999</v>
      </c>
      <c r="BW78">
        <v>1.0296000000000001</v>
      </c>
      <c r="BX78">
        <v>1.0291999999999999</v>
      </c>
      <c r="BY78">
        <v>1.0302</v>
      </c>
      <c r="BZ78">
        <v>1.0304</v>
      </c>
      <c r="CA78">
        <v>1.0306</v>
      </c>
      <c r="CB78">
        <v>1.0279</v>
      </c>
      <c r="CC78">
        <v>1.0273000000000001</v>
      </c>
      <c r="CD78">
        <v>1.0258</v>
      </c>
      <c r="CE78">
        <v>1.0271999999999999</v>
      </c>
      <c r="CF78">
        <v>1.0271999999999999</v>
      </c>
      <c r="CG78">
        <v>1.0266999999999999</v>
      </c>
      <c r="CH78">
        <v>1.0255000000000001</v>
      </c>
      <c r="CI78">
        <v>1.0248999999999999</v>
      </c>
      <c r="CJ78">
        <v>1.0271999999999999</v>
      </c>
      <c r="CK78">
        <v>1.0238</v>
      </c>
      <c r="CL78">
        <v>1.0222</v>
      </c>
      <c r="CM78">
        <v>0</v>
      </c>
      <c r="CN78">
        <v>0</v>
      </c>
      <c r="CO78" t="s">
        <v>217</v>
      </c>
      <c r="CP78">
        <v>0</v>
      </c>
      <c r="CQ78">
        <v>0</v>
      </c>
      <c r="CR78">
        <v>0</v>
      </c>
      <c r="CS78">
        <v>0</v>
      </c>
      <c r="CT78">
        <v>0</v>
      </c>
      <c r="CU78">
        <v>0</v>
      </c>
      <c r="CV78">
        <v>0</v>
      </c>
      <c r="CW78">
        <v>0</v>
      </c>
    </row>
    <row r="79" spans="4:101" x14ac:dyDescent="0.15">
      <c r="D79" s="26">
        <v>45301</v>
      </c>
      <c r="E79" s="27">
        <v>0.42708333333333331</v>
      </c>
      <c r="F79">
        <v>45</v>
      </c>
      <c r="G79">
        <v>65</v>
      </c>
      <c r="H79">
        <v>0</v>
      </c>
      <c r="I79">
        <v>180</v>
      </c>
      <c r="J79">
        <v>1.0139</v>
      </c>
      <c r="K79">
        <v>1.0172000000000001</v>
      </c>
      <c r="L79">
        <v>1.0158</v>
      </c>
      <c r="M79">
        <v>1.0201</v>
      </c>
      <c r="N79">
        <v>1.0226</v>
      </c>
      <c r="O79">
        <v>1.0239</v>
      </c>
      <c r="P79">
        <v>1.0265</v>
      </c>
      <c r="Q79">
        <v>1.0275000000000001</v>
      </c>
      <c r="R79">
        <v>1.0298</v>
      </c>
      <c r="S79">
        <v>1.0298</v>
      </c>
      <c r="T79">
        <v>1.0317000000000001</v>
      </c>
      <c r="U79">
        <v>1.0321</v>
      </c>
      <c r="V79">
        <v>1.0334000000000001</v>
      </c>
      <c r="W79">
        <v>1.0346</v>
      </c>
      <c r="X79">
        <v>1.0341</v>
      </c>
      <c r="Y79">
        <v>1.0349999999999999</v>
      </c>
      <c r="Z79">
        <v>1.0349999999999999</v>
      </c>
      <c r="AA79">
        <v>1.0371999999999999</v>
      </c>
      <c r="AB79">
        <v>1.0385</v>
      </c>
      <c r="AC79">
        <v>1.0404</v>
      </c>
      <c r="AD79">
        <v>1.0407999999999999</v>
      </c>
      <c r="AE79">
        <v>1.0404</v>
      </c>
      <c r="AF79">
        <v>1.0419</v>
      </c>
      <c r="AG79">
        <v>1.0412999999999999</v>
      </c>
      <c r="AH79">
        <v>1.0425</v>
      </c>
      <c r="AI79">
        <v>1.0431999999999999</v>
      </c>
      <c r="AJ79">
        <v>1.0425</v>
      </c>
      <c r="AK79">
        <v>1.0421</v>
      </c>
      <c r="AL79">
        <v>1.0397000000000001</v>
      </c>
      <c r="AM79">
        <v>1.0412999999999999</v>
      </c>
      <c r="AN79">
        <v>1.0410999999999999</v>
      </c>
      <c r="AO79">
        <v>1.0421</v>
      </c>
      <c r="AP79">
        <v>1.0419</v>
      </c>
      <c r="AQ79">
        <v>1.0414000000000001</v>
      </c>
      <c r="AR79">
        <v>1.0414000000000001</v>
      </c>
      <c r="AS79">
        <v>1.0406</v>
      </c>
      <c r="AT79">
        <v>1.0405</v>
      </c>
      <c r="AU79">
        <v>1.0392999999999999</v>
      </c>
      <c r="AV79">
        <v>1.0406</v>
      </c>
      <c r="AW79">
        <v>1.0408999999999999</v>
      </c>
      <c r="AX79">
        <v>1.0394000000000001</v>
      </c>
      <c r="AY79">
        <v>1.04</v>
      </c>
      <c r="AZ79">
        <v>1.0394000000000001</v>
      </c>
      <c r="BA79">
        <v>1.0406</v>
      </c>
      <c r="BB79">
        <v>1.0396000000000001</v>
      </c>
      <c r="BC79">
        <v>1.0402</v>
      </c>
      <c r="BD79">
        <v>1.0402</v>
      </c>
      <c r="BE79">
        <v>1.0396000000000001</v>
      </c>
      <c r="BF79">
        <v>1.0396000000000001</v>
      </c>
      <c r="BG79">
        <v>1.0389999999999999</v>
      </c>
      <c r="BH79">
        <v>1.0399</v>
      </c>
      <c r="BI79">
        <v>1.0379</v>
      </c>
      <c r="BJ79">
        <v>1.0387999999999999</v>
      </c>
      <c r="BK79">
        <v>1.0385</v>
      </c>
      <c r="BL79">
        <v>1.0386</v>
      </c>
      <c r="BM79">
        <v>1.0395000000000001</v>
      </c>
      <c r="BN79">
        <v>1.0374000000000001</v>
      </c>
      <c r="BO79">
        <v>1.0388999999999999</v>
      </c>
      <c r="BP79">
        <v>1.0369999999999999</v>
      </c>
      <c r="BQ79">
        <v>1.0387999999999999</v>
      </c>
      <c r="BR79">
        <v>1.0383</v>
      </c>
      <c r="BS79">
        <v>1.0381</v>
      </c>
      <c r="BT79">
        <v>1.038</v>
      </c>
      <c r="BU79">
        <v>1.0371999999999999</v>
      </c>
      <c r="BV79">
        <v>1.0401</v>
      </c>
      <c r="BW79">
        <v>1.0367999999999999</v>
      </c>
      <c r="BX79">
        <v>1.038</v>
      </c>
      <c r="BY79">
        <v>1.0376000000000001</v>
      </c>
      <c r="BZ79">
        <v>1.0402</v>
      </c>
      <c r="CA79">
        <v>1.0385</v>
      </c>
      <c r="CB79">
        <v>1.0369999999999999</v>
      </c>
      <c r="CC79">
        <v>1.0367999999999999</v>
      </c>
      <c r="CD79">
        <v>1.0351999999999999</v>
      </c>
      <c r="CE79">
        <v>1.0370999999999999</v>
      </c>
      <c r="CF79">
        <v>1.0329999999999999</v>
      </c>
      <c r="CG79">
        <v>1.0348999999999999</v>
      </c>
      <c r="CH79">
        <v>1.0325</v>
      </c>
      <c r="CI79">
        <v>1.0344</v>
      </c>
      <c r="CJ79">
        <v>1.0350999999999999</v>
      </c>
      <c r="CK79">
        <v>1.0341</v>
      </c>
      <c r="CL79">
        <v>1.0336000000000001</v>
      </c>
      <c r="CM79">
        <v>0</v>
      </c>
      <c r="CN79">
        <v>0</v>
      </c>
      <c r="CO79" t="s">
        <v>217</v>
      </c>
      <c r="CP79">
        <v>0</v>
      </c>
      <c r="CQ79">
        <v>0</v>
      </c>
      <c r="CR79">
        <v>0</v>
      </c>
      <c r="CS79">
        <v>0</v>
      </c>
      <c r="CT79">
        <v>0</v>
      </c>
      <c r="CU79">
        <v>0</v>
      </c>
      <c r="CV79">
        <v>0</v>
      </c>
      <c r="CW79">
        <v>0</v>
      </c>
    </row>
    <row r="80" spans="4:101" x14ac:dyDescent="0.15">
      <c r="D80" s="26">
        <v>45301</v>
      </c>
      <c r="E80" s="27">
        <v>0.42712962962962964</v>
      </c>
      <c r="F80">
        <v>45</v>
      </c>
      <c r="G80">
        <v>70</v>
      </c>
      <c r="H80">
        <v>0</v>
      </c>
      <c r="I80">
        <v>180</v>
      </c>
      <c r="J80">
        <v>1.0194000000000001</v>
      </c>
      <c r="K80">
        <v>1.0216000000000001</v>
      </c>
      <c r="L80">
        <v>1.0229999999999999</v>
      </c>
      <c r="M80">
        <v>1.0258</v>
      </c>
      <c r="N80">
        <v>1.0297000000000001</v>
      </c>
      <c r="O80">
        <v>1.0297000000000001</v>
      </c>
      <c r="P80">
        <v>1.0321</v>
      </c>
      <c r="Q80">
        <v>1.0334000000000001</v>
      </c>
      <c r="R80">
        <v>1.0353000000000001</v>
      </c>
      <c r="S80">
        <v>1.0362</v>
      </c>
      <c r="T80">
        <v>1.038</v>
      </c>
      <c r="U80">
        <v>1.0387</v>
      </c>
      <c r="V80">
        <v>1.0398000000000001</v>
      </c>
      <c r="W80">
        <v>1.0405</v>
      </c>
      <c r="X80">
        <v>1.0403</v>
      </c>
      <c r="Y80">
        <v>1.0409999999999999</v>
      </c>
      <c r="Z80">
        <v>1.0422</v>
      </c>
      <c r="AA80">
        <v>1.0428999999999999</v>
      </c>
      <c r="AB80">
        <v>1.0448999999999999</v>
      </c>
      <c r="AC80">
        <v>1.0455000000000001</v>
      </c>
      <c r="AD80">
        <v>1.0465</v>
      </c>
      <c r="AE80">
        <v>1.0468999999999999</v>
      </c>
      <c r="AF80">
        <v>1.0477000000000001</v>
      </c>
      <c r="AG80">
        <v>1.0488</v>
      </c>
      <c r="AH80">
        <v>1.0492999999999999</v>
      </c>
      <c r="AI80">
        <v>1.0499000000000001</v>
      </c>
      <c r="AJ80">
        <v>1.0486</v>
      </c>
      <c r="AK80">
        <v>1.048</v>
      </c>
      <c r="AL80">
        <v>1.0468</v>
      </c>
      <c r="AM80">
        <v>1.0470999999999999</v>
      </c>
      <c r="AN80">
        <v>1.0485</v>
      </c>
      <c r="AO80">
        <v>1.0474000000000001</v>
      </c>
      <c r="AP80">
        <v>1.0472999999999999</v>
      </c>
      <c r="AQ80">
        <v>1.0464</v>
      </c>
      <c r="AR80">
        <v>1.0461</v>
      </c>
      <c r="AS80">
        <v>1.0462</v>
      </c>
      <c r="AT80">
        <v>1.0457000000000001</v>
      </c>
      <c r="AU80">
        <v>1.0457000000000001</v>
      </c>
      <c r="AV80">
        <v>1.0463</v>
      </c>
      <c r="AW80">
        <v>1.0467</v>
      </c>
      <c r="AX80">
        <v>1.0450999999999999</v>
      </c>
      <c r="AY80">
        <v>1.0452999999999999</v>
      </c>
      <c r="AZ80">
        <v>1.046</v>
      </c>
      <c r="BA80">
        <v>1.0464</v>
      </c>
      <c r="BB80">
        <v>1.0464</v>
      </c>
      <c r="BC80">
        <v>1.0462</v>
      </c>
      <c r="BD80">
        <v>1.0461</v>
      </c>
      <c r="BE80">
        <v>1.0448999999999999</v>
      </c>
      <c r="BF80">
        <v>1.0448</v>
      </c>
      <c r="BG80">
        <v>1.0447</v>
      </c>
      <c r="BH80">
        <v>1.0445</v>
      </c>
      <c r="BI80">
        <v>1.0443</v>
      </c>
      <c r="BJ80">
        <v>1.0447</v>
      </c>
      <c r="BK80">
        <v>1.0444</v>
      </c>
      <c r="BL80">
        <v>1.0436000000000001</v>
      </c>
      <c r="BM80">
        <v>1.0442</v>
      </c>
      <c r="BN80">
        <v>1.0434000000000001</v>
      </c>
      <c r="BO80">
        <v>1.0443</v>
      </c>
      <c r="BP80">
        <v>1.0451999999999999</v>
      </c>
      <c r="BQ80">
        <v>1.0445</v>
      </c>
      <c r="BR80">
        <v>1.0452999999999999</v>
      </c>
      <c r="BS80">
        <v>1.0430999999999999</v>
      </c>
      <c r="BT80">
        <v>1.0430999999999999</v>
      </c>
      <c r="BU80">
        <v>1.0415000000000001</v>
      </c>
      <c r="BV80">
        <v>1.0438000000000001</v>
      </c>
      <c r="BW80">
        <v>1.0431999999999999</v>
      </c>
      <c r="BX80">
        <v>1.0439000000000001</v>
      </c>
      <c r="BY80">
        <v>1.0449999999999999</v>
      </c>
      <c r="BZ80">
        <v>1.0443</v>
      </c>
      <c r="CA80">
        <v>1.0445</v>
      </c>
      <c r="CB80">
        <v>1.0407</v>
      </c>
      <c r="CC80">
        <v>1.0410999999999999</v>
      </c>
      <c r="CD80">
        <v>1.0404</v>
      </c>
      <c r="CE80">
        <v>1.0406</v>
      </c>
      <c r="CF80">
        <v>1.0396000000000001</v>
      </c>
      <c r="CG80">
        <v>1.0416000000000001</v>
      </c>
      <c r="CH80">
        <v>1.0402</v>
      </c>
      <c r="CI80">
        <v>1.0391999999999999</v>
      </c>
      <c r="CJ80">
        <v>1.0395000000000001</v>
      </c>
      <c r="CK80">
        <v>1.0379</v>
      </c>
      <c r="CL80">
        <v>1.0388999999999999</v>
      </c>
      <c r="CM80">
        <v>0</v>
      </c>
      <c r="CN80">
        <v>0</v>
      </c>
      <c r="CO80" t="s">
        <v>217</v>
      </c>
      <c r="CP80">
        <v>0</v>
      </c>
      <c r="CQ80">
        <v>0</v>
      </c>
      <c r="CR80">
        <v>0</v>
      </c>
      <c r="CS80">
        <v>0</v>
      </c>
      <c r="CT80">
        <v>0</v>
      </c>
      <c r="CU80">
        <v>0</v>
      </c>
      <c r="CV80">
        <v>0</v>
      </c>
      <c r="CW80">
        <v>0</v>
      </c>
    </row>
    <row r="81" spans="4:101" x14ac:dyDescent="0.15">
      <c r="D81" s="26">
        <v>45301</v>
      </c>
      <c r="E81" s="27">
        <v>0.42717592592592596</v>
      </c>
      <c r="F81">
        <v>45</v>
      </c>
      <c r="G81">
        <v>75</v>
      </c>
      <c r="H81">
        <v>0</v>
      </c>
      <c r="I81">
        <v>180</v>
      </c>
      <c r="J81">
        <v>1.0162</v>
      </c>
      <c r="K81">
        <v>1.0201</v>
      </c>
      <c r="L81">
        <v>1.0187999999999999</v>
      </c>
      <c r="M81">
        <v>1.0236000000000001</v>
      </c>
      <c r="N81">
        <v>1.0273000000000001</v>
      </c>
      <c r="O81">
        <v>1.0287999999999999</v>
      </c>
      <c r="P81">
        <v>1.0315000000000001</v>
      </c>
      <c r="Q81">
        <v>1.0327999999999999</v>
      </c>
      <c r="R81">
        <v>1.0356000000000001</v>
      </c>
      <c r="S81">
        <v>1.0361</v>
      </c>
      <c r="T81">
        <v>1.0381</v>
      </c>
      <c r="U81">
        <v>1.0386</v>
      </c>
      <c r="V81">
        <v>1.0398000000000001</v>
      </c>
      <c r="W81">
        <v>1.0411999999999999</v>
      </c>
      <c r="X81">
        <v>1.0407</v>
      </c>
      <c r="Y81">
        <v>1.0419</v>
      </c>
      <c r="Z81">
        <v>1.0419</v>
      </c>
      <c r="AA81">
        <v>1.044</v>
      </c>
      <c r="AB81">
        <v>1.0457000000000001</v>
      </c>
      <c r="AC81">
        <v>1.0469999999999999</v>
      </c>
      <c r="AD81">
        <v>1.048</v>
      </c>
      <c r="AE81">
        <v>1.0471999999999999</v>
      </c>
      <c r="AF81">
        <v>1.0486</v>
      </c>
      <c r="AG81">
        <v>1.0488999999999999</v>
      </c>
      <c r="AH81">
        <v>1.0501</v>
      </c>
      <c r="AI81">
        <v>1.0505</v>
      </c>
      <c r="AJ81">
        <v>1.0495000000000001</v>
      </c>
      <c r="AK81">
        <v>1.0497000000000001</v>
      </c>
      <c r="AL81">
        <v>1.0472999999999999</v>
      </c>
      <c r="AM81">
        <v>1.0491999999999999</v>
      </c>
      <c r="AN81">
        <v>1.0488</v>
      </c>
      <c r="AO81">
        <v>1.0495000000000001</v>
      </c>
      <c r="AP81">
        <v>1.0496000000000001</v>
      </c>
      <c r="AQ81">
        <v>1.0488999999999999</v>
      </c>
      <c r="AR81">
        <v>1.0487</v>
      </c>
      <c r="AS81">
        <v>1.0475000000000001</v>
      </c>
      <c r="AT81">
        <v>1.0471999999999999</v>
      </c>
      <c r="AU81">
        <v>1.046</v>
      </c>
      <c r="AV81">
        <v>1.0468999999999999</v>
      </c>
      <c r="AW81">
        <v>1.0470999999999999</v>
      </c>
      <c r="AX81">
        <v>1.0454000000000001</v>
      </c>
      <c r="AY81">
        <v>1.0464</v>
      </c>
      <c r="AZ81">
        <v>1.0461</v>
      </c>
      <c r="BA81">
        <v>1.0470999999999999</v>
      </c>
      <c r="BB81">
        <v>1.0458000000000001</v>
      </c>
      <c r="BC81">
        <v>1.0465</v>
      </c>
      <c r="BD81">
        <v>1.0469999999999999</v>
      </c>
      <c r="BE81">
        <v>1.0465</v>
      </c>
      <c r="BF81">
        <v>1.0466</v>
      </c>
      <c r="BG81">
        <v>1.0458000000000001</v>
      </c>
      <c r="BH81">
        <v>1.0463</v>
      </c>
      <c r="BI81">
        <v>1.0446</v>
      </c>
      <c r="BJ81">
        <v>1.0457000000000001</v>
      </c>
      <c r="BK81">
        <v>1.0449999999999999</v>
      </c>
      <c r="BL81">
        <v>1.0448</v>
      </c>
      <c r="BM81">
        <v>1.0465</v>
      </c>
      <c r="BN81">
        <v>1.0444</v>
      </c>
      <c r="BO81">
        <v>1.0463</v>
      </c>
      <c r="BP81">
        <v>1.0443</v>
      </c>
      <c r="BQ81">
        <v>1.0455000000000001</v>
      </c>
      <c r="BR81">
        <v>1.0452999999999999</v>
      </c>
      <c r="BS81">
        <v>1.0442</v>
      </c>
      <c r="BT81">
        <v>1.0442</v>
      </c>
      <c r="BU81">
        <v>1.0427999999999999</v>
      </c>
      <c r="BV81">
        <v>1.0464</v>
      </c>
      <c r="BW81">
        <v>1.0439000000000001</v>
      </c>
      <c r="BX81">
        <v>1.0452999999999999</v>
      </c>
      <c r="BY81">
        <v>1.0441</v>
      </c>
      <c r="BZ81">
        <v>1.0456000000000001</v>
      </c>
      <c r="CA81">
        <v>1.0445</v>
      </c>
      <c r="CB81">
        <v>1.0429999999999999</v>
      </c>
      <c r="CC81">
        <v>1.0427</v>
      </c>
      <c r="CD81">
        <v>1.0406</v>
      </c>
      <c r="CE81">
        <v>1.0432999999999999</v>
      </c>
      <c r="CF81">
        <v>1.0402</v>
      </c>
      <c r="CG81">
        <v>1.0428999999999999</v>
      </c>
      <c r="CH81">
        <v>1.0395000000000001</v>
      </c>
      <c r="CI81">
        <v>1.0398000000000001</v>
      </c>
      <c r="CJ81">
        <v>1.0418000000000001</v>
      </c>
      <c r="CK81">
        <v>1.0396000000000001</v>
      </c>
      <c r="CL81">
        <v>1.0407</v>
      </c>
      <c r="CM81">
        <v>0</v>
      </c>
      <c r="CN81">
        <v>0</v>
      </c>
      <c r="CO81" t="s">
        <v>217</v>
      </c>
      <c r="CP81">
        <v>0</v>
      </c>
      <c r="CQ81">
        <v>0</v>
      </c>
      <c r="CR81">
        <v>0</v>
      </c>
      <c r="CS81">
        <v>0</v>
      </c>
      <c r="CT81">
        <v>0</v>
      </c>
      <c r="CU81">
        <v>0</v>
      </c>
      <c r="CV81">
        <v>0</v>
      </c>
      <c r="CW81">
        <v>0</v>
      </c>
    </row>
    <row r="82" spans="4:101" x14ac:dyDescent="0.15">
      <c r="D82" s="26">
        <v>45301</v>
      </c>
      <c r="E82" s="27">
        <v>0.42725694444444445</v>
      </c>
      <c r="F82">
        <v>45</v>
      </c>
      <c r="G82">
        <v>0</v>
      </c>
      <c r="H82">
        <v>0</v>
      </c>
      <c r="I82">
        <v>225</v>
      </c>
      <c r="J82">
        <v>0.96460000000000001</v>
      </c>
      <c r="K82">
        <v>0.96499999999999997</v>
      </c>
      <c r="L82">
        <v>0.96350000000000002</v>
      </c>
      <c r="M82">
        <v>0.96489999999999998</v>
      </c>
      <c r="N82">
        <v>0.96819999999999995</v>
      </c>
      <c r="O82">
        <v>0.96919999999999995</v>
      </c>
      <c r="P82">
        <v>0.97099999999999997</v>
      </c>
      <c r="Q82">
        <v>0.97230000000000005</v>
      </c>
      <c r="R82">
        <v>0.97350000000000003</v>
      </c>
      <c r="S82">
        <v>0.97450000000000003</v>
      </c>
      <c r="T82">
        <v>0.97529999999999994</v>
      </c>
      <c r="U82">
        <v>0.97540000000000004</v>
      </c>
      <c r="V82">
        <v>0.97640000000000005</v>
      </c>
      <c r="W82">
        <v>0.97699999999999998</v>
      </c>
      <c r="X82">
        <v>0.97670000000000001</v>
      </c>
      <c r="Y82">
        <v>0.97699999999999998</v>
      </c>
      <c r="Z82">
        <v>0.97660000000000002</v>
      </c>
      <c r="AA82">
        <v>0.9778</v>
      </c>
      <c r="AB82">
        <v>0.98009999999999997</v>
      </c>
      <c r="AC82">
        <v>0.98129999999999995</v>
      </c>
      <c r="AD82">
        <v>0.98199999999999998</v>
      </c>
      <c r="AE82">
        <v>0.98229999999999995</v>
      </c>
      <c r="AF82">
        <v>0.98240000000000005</v>
      </c>
      <c r="AG82">
        <v>0.98299999999999998</v>
      </c>
      <c r="AH82">
        <v>0.98329999999999995</v>
      </c>
      <c r="AI82">
        <v>0.98319999999999996</v>
      </c>
      <c r="AJ82">
        <v>0.98280000000000001</v>
      </c>
      <c r="AK82">
        <v>0.98280000000000001</v>
      </c>
      <c r="AL82">
        <v>0.98199999999999998</v>
      </c>
      <c r="AM82">
        <v>0.98219999999999996</v>
      </c>
      <c r="AN82">
        <v>0.98150000000000004</v>
      </c>
      <c r="AO82">
        <v>0.98150000000000004</v>
      </c>
      <c r="AP82">
        <v>0.98129999999999995</v>
      </c>
      <c r="AQ82">
        <v>0.98070000000000002</v>
      </c>
      <c r="AR82">
        <v>0.97970000000000002</v>
      </c>
      <c r="AS82">
        <v>0.97899999999999998</v>
      </c>
      <c r="AT82">
        <v>0.97889999999999999</v>
      </c>
      <c r="AU82">
        <v>0.97899999999999998</v>
      </c>
      <c r="AV82">
        <v>0.97940000000000005</v>
      </c>
      <c r="AW82">
        <v>0.97899999999999998</v>
      </c>
      <c r="AX82">
        <v>0.97840000000000005</v>
      </c>
      <c r="AY82">
        <v>0.97860000000000003</v>
      </c>
      <c r="AZ82">
        <v>0.97840000000000005</v>
      </c>
      <c r="BA82">
        <v>0.97809999999999997</v>
      </c>
      <c r="BB82">
        <v>0.97719999999999996</v>
      </c>
      <c r="BC82">
        <v>0.97740000000000005</v>
      </c>
      <c r="BD82">
        <v>0.97760000000000002</v>
      </c>
      <c r="BE82">
        <v>0.97699999999999998</v>
      </c>
      <c r="BF82">
        <v>0.97660000000000002</v>
      </c>
      <c r="BG82">
        <v>0.97599999999999998</v>
      </c>
      <c r="BH82">
        <v>0.97599999999999998</v>
      </c>
      <c r="BI82">
        <v>0.97560000000000002</v>
      </c>
      <c r="BJ82">
        <v>0.97570000000000001</v>
      </c>
      <c r="BK82">
        <v>0.97509999999999997</v>
      </c>
      <c r="BL82">
        <v>0.97509999999999997</v>
      </c>
      <c r="BM82">
        <v>0.97599999999999998</v>
      </c>
      <c r="BN82">
        <v>0.9748</v>
      </c>
      <c r="BO82">
        <v>0.97450000000000003</v>
      </c>
      <c r="BP82">
        <v>0.97350000000000003</v>
      </c>
      <c r="BQ82">
        <v>0.97370000000000001</v>
      </c>
      <c r="BR82">
        <v>0.97330000000000005</v>
      </c>
      <c r="BS82">
        <v>0.97330000000000005</v>
      </c>
      <c r="BT82">
        <v>0.97240000000000004</v>
      </c>
      <c r="BU82">
        <v>0.97240000000000004</v>
      </c>
      <c r="BV82">
        <v>0.97389999999999999</v>
      </c>
      <c r="BW82">
        <v>0.97319999999999995</v>
      </c>
      <c r="BX82">
        <v>0.97309999999999997</v>
      </c>
      <c r="BY82">
        <v>0.9718</v>
      </c>
      <c r="BZ82">
        <v>0.97199999999999998</v>
      </c>
      <c r="CA82">
        <v>0.97189999999999999</v>
      </c>
      <c r="CB82">
        <v>0.97109999999999996</v>
      </c>
      <c r="CC82">
        <v>0.96970000000000001</v>
      </c>
      <c r="CD82">
        <v>0.96960000000000002</v>
      </c>
      <c r="CE82">
        <v>0.96919999999999995</v>
      </c>
      <c r="CF82">
        <v>0.96809999999999996</v>
      </c>
      <c r="CG82">
        <v>0.96930000000000005</v>
      </c>
      <c r="CH82">
        <v>0.9667</v>
      </c>
      <c r="CI82">
        <v>0.96689999999999998</v>
      </c>
      <c r="CJ82">
        <v>0.96879999999999999</v>
      </c>
      <c r="CK82">
        <v>0.96940000000000004</v>
      </c>
      <c r="CL82">
        <v>0.96730000000000005</v>
      </c>
      <c r="CM82">
        <v>0</v>
      </c>
      <c r="CN82">
        <v>0</v>
      </c>
      <c r="CO82" t="s">
        <v>217</v>
      </c>
      <c r="CP82">
        <v>0</v>
      </c>
      <c r="CQ82">
        <v>0</v>
      </c>
      <c r="CR82">
        <v>0</v>
      </c>
      <c r="CS82">
        <v>0</v>
      </c>
      <c r="CT82">
        <v>0</v>
      </c>
      <c r="CU82">
        <v>0</v>
      </c>
      <c r="CV82">
        <v>0</v>
      </c>
      <c r="CW82">
        <v>0</v>
      </c>
    </row>
    <row r="83" spans="4:101" x14ac:dyDescent="0.15">
      <c r="D83" s="26">
        <v>45301</v>
      </c>
      <c r="E83" s="27">
        <v>0.42730324074074072</v>
      </c>
      <c r="F83">
        <v>45</v>
      </c>
      <c r="G83">
        <v>5</v>
      </c>
      <c r="H83">
        <v>0</v>
      </c>
      <c r="I83">
        <v>225</v>
      </c>
      <c r="J83">
        <v>0.96399999999999997</v>
      </c>
      <c r="K83">
        <v>0.96579999999999999</v>
      </c>
      <c r="L83">
        <v>0.96550000000000002</v>
      </c>
      <c r="M83">
        <v>0.96789999999999998</v>
      </c>
      <c r="N83">
        <v>0.97009999999999996</v>
      </c>
      <c r="O83">
        <v>0.97109999999999996</v>
      </c>
      <c r="P83">
        <v>0.97299999999999998</v>
      </c>
      <c r="Q83">
        <v>0.97340000000000004</v>
      </c>
      <c r="R83">
        <v>0.97489999999999999</v>
      </c>
      <c r="S83">
        <v>0.97529999999999994</v>
      </c>
      <c r="T83">
        <v>0.97689999999999999</v>
      </c>
      <c r="U83">
        <v>0.97719999999999996</v>
      </c>
      <c r="V83">
        <v>0.97760000000000002</v>
      </c>
      <c r="W83">
        <v>0.97789999999999999</v>
      </c>
      <c r="X83">
        <v>0.9778</v>
      </c>
      <c r="Y83">
        <v>0.97840000000000005</v>
      </c>
      <c r="Z83">
        <v>0.97850000000000004</v>
      </c>
      <c r="AA83">
        <v>0.97989999999999999</v>
      </c>
      <c r="AB83">
        <v>0.98129999999999995</v>
      </c>
      <c r="AC83">
        <v>0.98240000000000005</v>
      </c>
      <c r="AD83">
        <v>0.98329999999999995</v>
      </c>
      <c r="AE83">
        <v>0.98370000000000002</v>
      </c>
      <c r="AF83">
        <v>0.98470000000000002</v>
      </c>
      <c r="AG83">
        <v>0.98429999999999995</v>
      </c>
      <c r="AH83">
        <v>0.98499999999999999</v>
      </c>
      <c r="AI83">
        <v>0.98529999999999995</v>
      </c>
      <c r="AJ83">
        <v>0.98480000000000001</v>
      </c>
      <c r="AK83">
        <v>0.98440000000000005</v>
      </c>
      <c r="AL83">
        <v>0.98280000000000001</v>
      </c>
      <c r="AM83">
        <v>0.98370000000000002</v>
      </c>
      <c r="AN83">
        <v>0.98350000000000004</v>
      </c>
      <c r="AO83">
        <v>0.98360000000000003</v>
      </c>
      <c r="AP83">
        <v>0.9829</v>
      </c>
      <c r="AQ83">
        <v>0.98260000000000003</v>
      </c>
      <c r="AR83">
        <v>0.98170000000000002</v>
      </c>
      <c r="AS83">
        <v>0.98119999999999996</v>
      </c>
      <c r="AT83">
        <v>0.98129999999999995</v>
      </c>
      <c r="AU83">
        <v>0.98109999999999997</v>
      </c>
      <c r="AV83">
        <v>0.98140000000000005</v>
      </c>
      <c r="AW83">
        <v>0.98140000000000005</v>
      </c>
      <c r="AX83">
        <v>0.98060000000000003</v>
      </c>
      <c r="AY83">
        <v>0.98060000000000003</v>
      </c>
      <c r="AZ83">
        <v>0.98</v>
      </c>
      <c r="BA83">
        <v>0.98009999999999997</v>
      </c>
      <c r="BB83">
        <v>0.97929999999999995</v>
      </c>
      <c r="BC83">
        <v>0.97970000000000002</v>
      </c>
      <c r="BD83">
        <v>0.97929999999999995</v>
      </c>
      <c r="BE83">
        <v>0.9788</v>
      </c>
      <c r="BF83">
        <v>0.97860000000000003</v>
      </c>
      <c r="BG83">
        <v>0.97799999999999998</v>
      </c>
      <c r="BH83">
        <v>0.9788</v>
      </c>
      <c r="BI83">
        <v>0.97760000000000002</v>
      </c>
      <c r="BJ83">
        <v>0.97850000000000004</v>
      </c>
      <c r="BK83">
        <v>0.97809999999999997</v>
      </c>
      <c r="BL83">
        <v>0.97719999999999996</v>
      </c>
      <c r="BM83">
        <v>0.97699999999999998</v>
      </c>
      <c r="BN83">
        <v>0.97570000000000001</v>
      </c>
      <c r="BO83">
        <v>0.97609999999999997</v>
      </c>
      <c r="BP83">
        <v>0.9758</v>
      </c>
      <c r="BQ83">
        <v>0.97599999999999998</v>
      </c>
      <c r="BR83">
        <v>0.9758</v>
      </c>
      <c r="BS83">
        <v>0.97499999999999998</v>
      </c>
      <c r="BT83">
        <v>0.97519999999999996</v>
      </c>
      <c r="BU83">
        <v>0.97440000000000004</v>
      </c>
      <c r="BV83">
        <v>0.97560000000000002</v>
      </c>
      <c r="BW83">
        <v>0.97370000000000001</v>
      </c>
      <c r="BX83">
        <v>0.9748</v>
      </c>
      <c r="BY83">
        <v>0.97409999999999997</v>
      </c>
      <c r="BZ83">
        <v>0.97489999999999999</v>
      </c>
      <c r="CA83">
        <v>0.97370000000000001</v>
      </c>
      <c r="CB83">
        <v>0.9728</v>
      </c>
      <c r="CC83">
        <v>0.97209999999999996</v>
      </c>
      <c r="CD83">
        <v>0.97160000000000002</v>
      </c>
      <c r="CE83">
        <v>0.97199999999999998</v>
      </c>
      <c r="CF83">
        <v>0.96909999999999996</v>
      </c>
      <c r="CG83">
        <v>0.97170000000000001</v>
      </c>
      <c r="CH83">
        <v>0.97009999999999996</v>
      </c>
      <c r="CI83">
        <v>0.96989999999999998</v>
      </c>
      <c r="CJ83">
        <v>0.9708</v>
      </c>
      <c r="CK83">
        <v>0.97040000000000004</v>
      </c>
      <c r="CL83">
        <v>0.96860000000000002</v>
      </c>
      <c r="CM83">
        <v>0</v>
      </c>
      <c r="CN83">
        <v>0</v>
      </c>
      <c r="CO83" t="s">
        <v>217</v>
      </c>
      <c r="CP83">
        <v>0</v>
      </c>
      <c r="CQ83">
        <v>0</v>
      </c>
      <c r="CR83">
        <v>0</v>
      </c>
      <c r="CS83">
        <v>0</v>
      </c>
      <c r="CT83">
        <v>0</v>
      </c>
      <c r="CU83">
        <v>0</v>
      </c>
      <c r="CV83">
        <v>0</v>
      </c>
      <c r="CW83">
        <v>0</v>
      </c>
    </row>
    <row r="84" spans="4:101" x14ac:dyDescent="0.15">
      <c r="D84" s="26">
        <v>45301</v>
      </c>
      <c r="E84" s="27">
        <v>0.42734953703703704</v>
      </c>
      <c r="F84">
        <v>45</v>
      </c>
      <c r="G84">
        <v>10</v>
      </c>
      <c r="H84">
        <v>0</v>
      </c>
      <c r="I84">
        <v>225</v>
      </c>
      <c r="J84">
        <v>0.96540000000000004</v>
      </c>
      <c r="K84">
        <v>0.96760000000000002</v>
      </c>
      <c r="L84">
        <v>0.96640000000000004</v>
      </c>
      <c r="M84">
        <v>0.96879999999999999</v>
      </c>
      <c r="N84">
        <v>0.97140000000000004</v>
      </c>
      <c r="O84">
        <v>0.97189999999999999</v>
      </c>
      <c r="P84">
        <v>0.97409999999999997</v>
      </c>
      <c r="Q84">
        <v>0.9748</v>
      </c>
      <c r="R84">
        <v>0.97619999999999996</v>
      </c>
      <c r="S84">
        <v>0.97699999999999998</v>
      </c>
      <c r="T84">
        <v>0.97809999999999997</v>
      </c>
      <c r="U84">
        <v>0.97850000000000004</v>
      </c>
      <c r="V84">
        <v>0.97909999999999997</v>
      </c>
      <c r="W84">
        <v>0.97960000000000003</v>
      </c>
      <c r="X84">
        <v>0.97919999999999996</v>
      </c>
      <c r="Y84">
        <v>0.97950000000000004</v>
      </c>
      <c r="Z84">
        <v>0.97960000000000003</v>
      </c>
      <c r="AA84">
        <v>0.98089999999999999</v>
      </c>
      <c r="AB84">
        <v>0.98260000000000003</v>
      </c>
      <c r="AC84">
        <v>0.98329999999999995</v>
      </c>
      <c r="AD84">
        <v>0.98440000000000005</v>
      </c>
      <c r="AE84">
        <v>0.98480000000000001</v>
      </c>
      <c r="AF84">
        <v>0.98580000000000001</v>
      </c>
      <c r="AG84">
        <v>0.98619999999999997</v>
      </c>
      <c r="AH84">
        <v>0.98660000000000003</v>
      </c>
      <c r="AI84">
        <v>0.98670000000000002</v>
      </c>
      <c r="AJ84">
        <v>0.98629999999999995</v>
      </c>
      <c r="AK84">
        <v>0.9859</v>
      </c>
      <c r="AL84">
        <v>0.9849</v>
      </c>
      <c r="AM84">
        <v>0.98529999999999995</v>
      </c>
      <c r="AN84">
        <v>0.9849</v>
      </c>
      <c r="AO84">
        <v>0.98499999999999999</v>
      </c>
      <c r="AP84">
        <v>0.98460000000000003</v>
      </c>
      <c r="AQ84">
        <v>0.98360000000000003</v>
      </c>
      <c r="AR84">
        <v>0.98340000000000005</v>
      </c>
      <c r="AS84">
        <v>0.98299999999999998</v>
      </c>
      <c r="AT84">
        <v>0.9829</v>
      </c>
      <c r="AU84">
        <v>0.98299999999999998</v>
      </c>
      <c r="AV84">
        <v>0.98299999999999998</v>
      </c>
      <c r="AW84">
        <v>0.98299999999999998</v>
      </c>
      <c r="AX84">
        <v>0.98250000000000004</v>
      </c>
      <c r="AY84">
        <v>0.98270000000000002</v>
      </c>
      <c r="AZ84">
        <v>0.98180000000000001</v>
      </c>
      <c r="BA84">
        <v>0.98170000000000002</v>
      </c>
      <c r="BB84">
        <v>0.98129999999999995</v>
      </c>
      <c r="BC84">
        <v>0.98180000000000001</v>
      </c>
      <c r="BD84">
        <v>0.98129999999999995</v>
      </c>
      <c r="BE84">
        <v>0.98040000000000005</v>
      </c>
      <c r="BF84">
        <v>0.98029999999999995</v>
      </c>
      <c r="BG84">
        <v>0.97970000000000002</v>
      </c>
      <c r="BH84">
        <v>0.98029999999999995</v>
      </c>
      <c r="BI84">
        <v>0.97970000000000002</v>
      </c>
      <c r="BJ84">
        <v>0.9798</v>
      </c>
      <c r="BK84">
        <v>0.97960000000000003</v>
      </c>
      <c r="BL84">
        <v>0.97899999999999998</v>
      </c>
      <c r="BM84">
        <v>0.97929999999999995</v>
      </c>
      <c r="BN84">
        <v>0.9778</v>
      </c>
      <c r="BO84">
        <v>0.97799999999999998</v>
      </c>
      <c r="BP84">
        <v>0.97750000000000004</v>
      </c>
      <c r="BQ84">
        <v>0.97809999999999997</v>
      </c>
      <c r="BR84">
        <v>0.9778</v>
      </c>
      <c r="BS84">
        <v>0.97719999999999996</v>
      </c>
      <c r="BT84">
        <v>0.9768</v>
      </c>
      <c r="BU84">
        <v>0.9768</v>
      </c>
      <c r="BV84">
        <v>0.97750000000000004</v>
      </c>
      <c r="BW84">
        <v>0.97619999999999996</v>
      </c>
      <c r="BX84">
        <v>0.97640000000000005</v>
      </c>
      <c r="BY84">
        <v>0.97589999999999999</v>
      </c>
      <c r="BZ84">
        <v>0.97629999999999995</v>
      </c>
      <c r="CA84">
        <v>0.97570000000000001</v>
      </c>
      <c r="CB84">
        <v>0.97450000000000003</v>
      </c>
      <c r="CC84">
        <v>0.97389999999999999</v>
      </c>
      <c r="CD84">
        <v>0.97299999999999998</v>
      </c>
      <c r="CE84">
        <v>0.97289999999999999</v>
      </c>
      <c r="CF84">
        <v>0.97150000000000003</v>
      </c>
      <c r="CG84">
        <v>0.9728</v>
      </c>
      <c r="CH84">
        <v>0.97070000000000001</v>
      </c>
      <c r="CI84">
        <v>0.97099999999999997</v>
      </c>
      <c r="CJ84">
        <v>0.9728</v>
      </c>
      <c r="CK84">
        <v>0.97109999999999996</v>
      </c>
      <c r="CL84">
        <v>0.96989999999999998</v>
      </c>
      <c r="CM84">
        <v>0</v>
      </c>
      <c r="CN84">
        <v>0</v>
      </c>
      <c r="CO84" t="s">
        <v>217</v>
      </c>
      <c r="CP84">
        <v>0</v>
      </c>
      <c r="CQ84">
        <v>0</v>
      </c>
      <c r="CR84">
        <v>0</v>
      </c>
      <c r="CS84">
        <v>0</v>
      </c>
      <c r="CT84">
        <v>0</v>
      </c>
      <c r="CU84">
        <v>0</v>
      </c>
      <c r="CV84">
        <v>0</v>
      </c>
      <c r="CW84">
        <v>0</v>
      </c>
    </row>
    <row r="85" spans="4:101" x14ac:dyDescent="0.15">
      <c r="D85" s="26">
        <v>45301</v>
      </c>
      <c r="E85" s="27">
        <v>0.42739583333333336</v>
      </c>
      <c r="F85">
        <v>45</v>
      </c>
      <c r="G85">
        <v>15</v>
      </c>
      <c r="H85">
        <v>0</v>
      </c>
      <c r="I85">
        <v>225</v>
      </c>
      <c r="J85">
        <v>0.96389999999999998</v>
      </c>
      <c r="K85">
        <v>0.96899999999999997</v>
      </c>
      <c r="L85">
        <v>0.96799999999999997</v>
      </c>
      <c r="M85">
        <v>0.97030000000000005</v>
      </c>
      <c r="N85">
        <v>0.97250000000000003</v>
      </c>
      <c r="O85">
        <v>0.97309999999999997</v>
      </c>
      <c r="P85">
        <v>0.97589999999999999</v>
      </c>
      <c r="Q85">
        <v>0.97619999999999996</v>
      </c>
      <c r="R85">
        <v>0.9778</v>
      </c>
      <c r="S85">
        <v>0.97819999999999996</v>
      </c>
      <c r="T85">
        <v>0.9798</v>
      </c>
      <c r="U85">
        <v>0.98</v>
      </c>
      <c r="V85">
        <v>0.98040000000000005</v>
      </c>
      <c r="W85">
        <v>0.98080000000000001</v>
      </c>
      <c r="X85">
        <v>0.98050000000000004</v>
      </c>
      <c r="Y85">
        <v>0.98160000000000003</v>
      </c>
      <c r="Z85">
        <v>0.98150000000000004</v>
      </c>
      <c r="AA85">
        <v>0.98260000000000003</v>
      </c>
      <c r="AB85">
        <v>0.98409999999999997</v>
      </c>
      <c r="AC85">
        <v>0.98480000000000001</v>
      </c>
      <c r="AD85">
        <v>0.9869</v>
      </c>
      <c r="AE85">
        <v>0.98650000000000004</v>
      </c>
      <c r="AF85">
        <v>0.98740000000000006</v>
      </c>
      <c r="AG85">
        <v>0.98740000000000006</v>
      </c>
      <c r="AH85">
        <v>0.98829999999999996</v>
      </c>
      <c r="AI85">
        <v>0.98919999999999997</v>
      </c>
      <c r="AJ85">
        <v>0.98780000000000001</v>
      </c>
      <c r="AK85">
        <v>0.98760000000000003</v>
      </c>
      <c r="AL85">
        <v>0.98560000000000003</v>
      </c>
      <c r="AM85">
        <v>0.98709999999999998</v>
      </c>
      <c r="AN85">
        <v>0.98699999999999999</v>
      </c>
      <c r="AO85">
        <v>0.98699999999999999</v>
      </c>
      <c r="AP85">
        <v>0.98609999999999998</v>
      </c>
      <c r="AQ85">
        <v>0.98540000000000005</v>
      </c>
      <c r="AR85">
        <v>0.98560000000000003</v>
      </c>
      <c r="AS85">
        <v>0.9849</v>
      </c>
      <c r="AT85">
        <v>0.98480000000000001</v>
      </c>
      <c r="AU85">
        <v>0.98450000000000004</v>
      </c>
      <c r="AV85">
        <v>0.98480000000000001</v>
      </c>
      <c r="AW85">
        <v>0.98519999999999996</v>
      </c>
      <c r="AX85">
        <v>0.9839</v>
      </c>
      <c r="AY85">
        <v>0.98429999999999995</v>
      </c>
      <c r="AZ85">
        <v>0.98319999999999996</v>
      </c>
      <c r="BA85">
        <v>0.98370000000000002</v>
      </c>
      <c r="BB85">
        <v>0.9829</v>
      </c>
      <c r="BC85">
        <v>0.98329999999999995</v>
      </c>
      <c r="BD85">
        <v>0.98299999999999998</v>
      </c>
      <c r="BE85">
        <v>0.98170000000000002</v>
      </c>
      <c r="BF85">
        <v>0.98270000000000002</v>
      </c>
      <c r="BG85">
        <v>0.9819</v>
      </c>
      <c r="BH85">
        <v>0.98219999999999996</v>
      </c>
      <c r="BI85">
        <v>0.98099999999999998</v>
      </c>
      <c r="BJ85">
        <v>0.98150000000000004</v>
      </c>
      <c r="BK85">
        <v>0.98160000000000003</v>
      </c>
      <c r="BL85">
        <v>0.98080000000000001</v>
      </c>
      <c r="BM85">
        <v>0.98070000000000002</v>
      </c>
      <c r="BN85">
        <v>0.97889999999999999</v>
      </c>
      <c r="BO85">
        <v>0.98009999999999997</v>
      </c>
      <c r="BP85">
        <v>0.97970000000000002</v>
      </c>
      <c r="BQ85">
        <v>0.98009999999999997</v>
      </c>
      <c r="BR85">
        <v>0.97940000000000005</v>
      </c>
      <c r="BS85">
        <v>0.97840000000000005</v>
      </c>
      <c r="BT85">
        <v>0.9788</v>
      </c>
      <c r="BU85">
        <v>0.97760000000000002</v>
      </c>
      <c r="BV85">
        <v>0.97950000000000004</v>
      </c>
      <c r="BW85">
        <v>0.97689999999999999</v>
      </c>
      <c r="BX85">
        <v>0.97860000000000003</v>
      </c>
      <c r="BY85">
        <v>0.97819999999999996</v>
      </c>
      <c r="BZ85">
        <v>0.97840000000000005</v>
      </c>
      <c r="CA85">
        <v>0.97689999999999999</v>
      </c>
      <c r="CB85">
        <v>0.9748</v>
      </c>
      <c r="CC85">
        <v>0.97689999999999999</v>
      </c>
      <c r="CD85">
        <v>0.9748</v>
      </c>
      <c r="CE85">
        <v>0.9758</v>
      </c>
      <c r="CF85">
        <v>0.9728</v>
      </c>
      <c r="CG85">
        <v>0.97560000000000002</v>
      </c>
      <c r="CH85">
        <v>0.97350000000000003</v>
      </c>
      <c r="CI85">
        <v>0.9738</v>
      </c>
      <c r="CJ85">
        <v>0.97389999999999999</v>
      </c>
      <c r="CK85">
        <v>0.97119999999999995</v>
      </c>
      <c r="CL85">
        <v>0.9748</v>
      </c>
      <c r="CM85">
        <v>0</v>
      </c>
      <c r="CN85">
        <v>0</v>
      </c>
      <c r="CO85" t="s">
        <v>217</v>
      </c>
      <c r="CP85">
        <v>0</v>
      </c>
      <c r="CQ85">
        <v>0</v>
      </c>
      <c r="CR85">
        <v>0</v>
      </c>
      <c r="CS85">
        <v>0</v>
      </c>
      <c r="CT85">
        <v>0</v>
      </c>
      <c r="CU85">
        <v>0</v>
      </c>
      <c r="CV85">
        <v>0</v>
      </c>
      <c r="CW85">
        <v>0</v>
      </c>
    </row>
    <row r="86" spans="4:101" x14ac:dyDescent="0.15">
      <c r="D86" s="26">
        <v>45301</v>
      </c>
      <c r="E86" s="27">
        <v>0.42744212962962963</v>
      </c>
      <c r="F86">
        <v>45</v>
      </c>
      <c r="G86">
        <v>20</v>
      </c>
      <c r="H86">
        <v>0</v>
      </c>
      <c r="I86">
        <v>225</v>
      </c>
      <c r="J86">
        <v>0.96960000000000002</v>
      </c>
      <c r="K86">
        <v>0.97050000000000003</v>
      </c>
      <c r="L86">
        <v>0.96919999999999995</v>
      </c>
      <c r="M86">
        <v>0.97209999999999996</v>
      </c>
      <c r="N86">
        <v>0.97409999999999997</v>
      </c>
      <c r="O86">
        <v>0.97499999999999998</v>
      </c>
      <c r="P86">
        <v>0.97689999999999999</v>
      </c>
      <c r="Q86">
        <v>0.97789999999999999</v>
      </c>
      <c r="R86">
        <v>0.97940000000000005</v>
      </c>
      <c r="S86">
        <v>0.97970000000000002</v>
      </c>
      <c r="T86">
        <v>0.98089999999999999</v>
      </c>
      <c r="U86">
        <v>0.98109999999999997</v>
      </c>
      <c r="V86">
        <v>0.9819</v>
      </c>
      <c r="W86">
        <v>0.98280000000000001</v>
      </c>
      <c r="X86">
        <v>0.98260000000000003</v>
      </c>
      <c r="Y86">
        <v>0.9829</v>
      </c>
      <c r="Z86">
        <v>0.98270000000000002</v>
      </c>
      <c r="AA86">
        <v>0.98409999999999997</v>
      </c>
      <c r="AB86">
        <v>0.9859</v>
      </c>
      <c r="AC86">
        <v>0.98719999999999997</v>
      </c>
      <c r="AD86">
        <v>0.98760000000000003</v>
      </c>
      <c r="AE86">
        <v>0.98819999999999997</v>
      </c>
      <c r="AF86">
        <v>0.98980000000000001</v>
      </c>
      <c r="AG86">
        <v>0.9899</v>
      </c>
      <c r="AH86">
        <v>0.99039999999999995</v>
      </c>
      <c r="AI86">
        <v>0.98929999999999996</v>
      </c>
      <c r="AJ86">
        <v>0.98950000000000005</v>
      </c>
      <c r="AK86">
        <v>0.98960000000000004</v>
      </c>
      <c r="AL86">
        <v>0.98850000000000005</v>
      </c>
      <c r="AM86">
        <v>0.98870000000000002</v>
      </c>
      <c r="AN86">
        <v>0.98780000000000001</v>
      </c>
      <c r="AO86">
        <v>0.98860000000000003</v>
      </c>
      <c r="AP86">
        <v>0.98839999999999995</v>
      </c>
      <c r="AQ86">
        <v>0.98750000000000004</v>
      </c>
      <c r="AR86">
        <v>0.98660000000000003</v>
      </c>
      <c r="AS86">
        <v>0.98629999999999995</v>
      </c>
      <c r="AT86">
        <v>0.98640000000000005</v>
      </c>
      <c r="AU86">
        <v>0.98609999999999998</v>
      </c>
      <c r="AV86">
        <v>0.98619999999999997</v>
      </c>
      <c r="AW86">
        <v>0.9859</v>
      </c>
      <c r="AX86">
        <v>0.98550000000000004</v>
      </c>
      <c r="AY86">
        <v>0.9859</v>
      </c>
      <c r="AZ86">
        <v>0.98570000000000002</v>
      </c>
      <c r="BA86">
        <v>0.98509999999999998</v>
      </c>
      <c r="BB86">
        <v>0.9839</v>
      </c>
      <c r="BC86">
        <v>0.98429999999999995</v>
      </c>
      <c r="BD86">
        <v>0.98460000000000003</v>
      </c>
      <c r="BE86">
        <v>0.98419999999999996</v>
      </c>
      <c r="BF86">
        <v>0.9839</v>
      </c>
      <c r="BG86">
        <v>0.98370000000000002</v>
      </c>
      <c r="BH86">
        <v>0.98429999999999995</v>
      </c>
      <c r="BI86">
        <v>0.98309999999999997</v>
      </c>
      <c r="BJ86">
        <v>0.98319999999999996</v>
      </c>
      <c r="BK86">
        <v>0.98229999999999995</v>
      </c>
      <c r="BL86">
        <v>0.98219999999999996</v>
      </c>
      <c r="BM86">
        <v>0.98319999999999996</v>
      </c>
      <c r="BN86">
        <v>0.98160000000000003</v>
      </c>
      <c r="BO86">
        <v>0.98140000000000005</v>
      </c>
      <c r="BP86">
        <v>0.98040000000000005</v>
      </c>
      <c r="BQ86">
        <v>0.98170000000000002</v>
      </c>
      <c r="BR86">
        <v>0.98099999999999998</v>
      </c>
      <c r="BS86">
        <v>0.98099999999999998</v>
      </c>
      <c r="BT86">
        <v>0.98009999999999997</v>
      </c>
      <c r="BU86">
        <v>0.97960000000000003</v>
      </c>
      <c r="BV86">
        <v>0.98119999999999996</v>
      </c>
      <c r="BW86">
        <v>0.97960000000000003</v>
      </c>
      <c r="BX86">
        <v>0.97950000000000004</v>
      </c>
      <c r="BY86">
        <v>0.97870000000000001</v>
      </c>
      <c r="BZ86">
        <v>0.98</v>
      </c>
      <c r="CA86">
        <v>0.97940000000000005</v>
      </c>
      <c r="CB86">
        <v>0.97850000000000004</v>
      </c>
      <c r="CC86">
        <v>0.97699999999999998</v>
      </c>
      <c r="CD86">
        <v>0.97699999999999998</v>
      </c>
      <c r="CE86">
        <v>0.97870000000000001</v>
      </c>
      <c r="CF86">
        <v>0.97629999999999995</v>
      </c>
      <c r="CG86">
        <v>0.97619999999999996</v>
      </c>
      <c r="CH86">
        <v>0.97389999999999999</v>
      </c>
      <c r="CI86">
        <v>0.97470000000000001</v>
      </c>
      <c r="CJ86">
        <v>0.97570000000000001</v>
      </c>
      <c r="CK86">
        <v>0.97629999999999995</v>
      </c>
      <c r="CL86">
        <v>0.97309999999999997</v>
      </c>
      <c r="CM86">
        <v>0</v>
      </c>
      <c r="CN86">
        <v>0</v>
      </c>
      <c r="CO86" t="s">
        <v>217</v>
      </c>
      <c r="CP86">
        <v>0</v>
      </c>
      <c r="CQ86">
        <v>0</v>
      </c>
      <c r="CR86">
        <v>0</v>
      </c>
      <c r="CS86">
        <v>0</v>
      </c>
      <c r="CT86">
        <v>0</v>
      </c>
      <c r="CU86">
        <v>0</v>
      </c>
      <c r="CV86">
        <v>0</v>
      </c>
      <c r="CW86">
        <v>0</v>
      </c>
    </row>
    <row r="87" spans="4:101" x14ac:dyDescent="0.15">
      <c r="D87" s="26">
        <v>45301</v>
      </c>
      <c r="E87" s="27">
        <v>0.42748842592592595</v>
      </c>
      <c r="F87">
        <v>45</v>
      </c>
      <c r="G87">
        <v>25</v>
      </c>
      <c r="H87">
        <v>0</v>
      </c>
      <c r="I87">
        <v>225</v>
      </c>
      <c r="J87">
        <v>0.96919999999999995</v>
      </c>
      <c r="K87">
        <v>0.97189999999999999</v>
      </c>
      <c r="L87">
        <v>0.97089999999999999</v>
      </c>
      <c r="M87">
        <v>0.97309999999999997</v>
      </c>
      <c r="N87">
        <v>0.97550000000000003</v>
      </c>
      <c r="O87">
        <v>0.97650000000000003</v>
      </c>
      <c r="P87">
        <v>0.9788</v>
      </c>
      <c r="Q87">
        <v>0.97950000000000004</v>
      </c>
      <c r="R87">
        <v>0.98089999999999999</v>
      </c>
      <c r="S87">
        <v>0.98140000000000005</v>
      </c>
      <c r="T87">
        <v>0.98280000000000001</v>
      </c>
      <c r="U87">
        <v>0.98340000000000005</v>
      </c>
      <c r="V87">
        <v>0.98409999999999997</v>
      </c>
      <c r="W87">
        <v>0.98450000000000004</v>
      </c>
      <c r="X87">
        <v>0.98380000000000001</v>
      </c>
      <c r="Y87">
        <v>0.98450000000000004</v>
      </c>
      <c r="Z87">
        <v>0.98460000000000003</v>
      </c>
      <c r="AA87">
        <v>0.9859</v>
      </c>
      <c r="AB87">
        <v>0.98729999999999996</v>
      </c>
      <c r="AC87">
        <v>0.98860000000000003</v>
      </c>
      <c r="AD87">
        <v>0.9899</v>
      </c>
      <c r="AE87">
        <v>0.99029999999999996</v>
      </c>
      <c r="AF87">
        <v>0.99060000000000004</v>
      </c>
      <c r="AG87">
        <v>0.99070000000000003</v>
      </c>
      <c r="AH87">
        <v>0.9919</v>
      </c>
      <c r="AI87">
        <v>0.99229999999999996</v>
      </c>
      <c r="AJ87">
        <v>0.99160000000000004</v>
      </c>
      <c r="AK87">
        <v>0.9909</v>
      </c>
      <c r="AL87">
        <v>0.98919999999999997</v>
      </c>
      <c r="AM87">
        <v>0.99050000000000005</v>
      </c>
      <c r="AN87">
        <v>0.9899</v>
      </c>
      <c r="AO87">
        <v>0.99039999999999995</v>
      </c>
      <c r="AP87">
        <v>0.98970000000000002</v>
      </c>
      <c r="AQ87">
        <v>0.98909999999999998</v>
      </c>
      <c r="AR87">
        <v>0.98860000000000003</v>
      </c>
      <c r="AS87">
        <v>0.98809999999999998</v>
      </c>
      <c r="AT87">
        <v>0.98780000000000001</v>
      </c>
      <c r="AU87">
        <v>0.98760000000000003</v>
      </c>
      <c r="AV87">
        <v>0.9879</v>
      </c>
      <c r="AW87">
        <v>0.98839999999999995</v>
      </c>
      <c r="AX87">
        <v>0.98770000000000002</v>
      </c>
      <c r="AY87">
        <v>0.98770000000000002</v>
      </c>
      <c r="AZ87">
        <v>0.98680000000000001</v>
      </c>
      <c r="BA87">
        <v>0.98729999999999996</v>
      </c>
      <c r="BB87">
        <v>0.98640000000000005</v>
      </c>
      <c r="BC87">
        <v>0.98699999999999999</v>
      </c>
      <c r="BD87">
        <v>0.98619999999999997</v>
      </c>
      <c r="BE87">
        <v>0.98580000000000001</v>
      </c>
      <c r="BF87">
        <v>0.98619999999999997</v>
      </c>
      <c r="BG87">
        <v>0.98550000000000004</v>
      </c>
      <c r="BH87">
        <v>0.98560000000000003</v>
      </c>
      <c r="BI87">
        <v>0.98480000000000001</v>
      </c>
      <c r="BJ87">
        <v>0.98519999999999996</v>
      </c>
      <c r="BK87">
        <v>0.98540000000000005</v>
      </c>
      <c r="BL87">
        <v>0.9849</v>
      </c>
      <c r="BM87">
        <v>0.98470000000000002</v>
      </c>
      <c r="BN87">
        <v>0.98270000000000002</v>
      </c>
      <c r="BO87">
        <v>0.98360000000000003</v>
      </c>
      <c r="BP87">
        <v>0.9829</v>
      </c>
      <c r="BQ87">
        <v>0.98329999999999995</v>
      </c>
      <c r="BR87">
        <v>0.98250000000000004</v>
      </c>
      <c r="BS87">
        <v>0.98219999999999996</v>
      </c>
      <c r="BT87">
        <v>0.98250000000000004</v>
      </c>
      <c r="BU87">
        <v>0.9819</v>
      </c>
      <c r="BV87">
        <v>0.98319999999999996</v>
      </c>
      <c r="BW87">
        <v>0.98070000000000002</v>
      </c>
      <c r="BX87">
        <v>0.98199999999999998</v>
      </c>
      <c r="BY87">
        <v>0.98180000000000001</v>
      </c>
      <c r="BZ87">
        <v>0.98270000000000002</v>
      </c>
      <c r="CA87">
        <v>0.98070000000000002</v>
      </c>
      <c r="CB87">
        <v>0.9798</v>
      </c>
      <c r="CC87">
        <v>0.9798</v>
      </c>
      <c r="CD87">
        <v>0.97970000000000002</v>
      </c>
      <c r="CE87">
        <v>0.97850000000000004</v>
      </c>
      <c r="CF87">
        <v>0.97640000000000005</v>
      </c>
      <c r="CG87">
        <v>0.97829999999999995</v>
      </c>
      <c r="CH87">
        <v>0.97729999999999995</v>
      </c>
      <c r="CI87">
        <v>0.97789999999999999</v>
      </c>
      <c r="CJ87">
        <v>0.97789999999999999</v>
      </c>
      <c r="CK87">
        <v>0.97709999999999997</v>
      </c>
      <c r="CL87">
        <v>0.97760000000000002</v>
      </c>
      <c r="CM87">
        <v>0</v>
      </c>
      <c r="CN87">
        <v>0</v>
      </c>
      <c r="CO87" t="s">
        <v>217</v>
      </c>
      <c r="CP87">
        <v>0</v>
      </c>
      <c r="CQ87">
        <v>0</v>
      </c>
      <c r="CR87">
        <v>0</v>
      </c>
      <c r="CS87">
        <v>0</v>
      </c>
      <c r="CT87">
        <v>0</v>
      </c>
      <c r="CU87">
        <v>0</v>
      </c>
      <c r="CV87">
        <v>0</v>
      </c>
      <c r="CW87">
        <v>0</v>
      </c>
    </row>
    <row r="88" spans="4:101" x14ac:dyDescent="0.15">
      <c r="D88" s="26">
        <v>45301</v>
      </c>
      <c r="E88" s="27">
        <v>0.42753472222222227</v>
      </c>
      <c r="F88">
        <v>45</v>
      </c>
      <c r="G88">
        <v>30</v>
      </c>
      <c r="H88">
        <v>0</v>
      </c>
      <c r="I88">
        <v>225</v>
      </c>
      <c r="J88">
        <v>0.97189999999999999</v>
      </c>
      <c r="K88">
        <v>0.97370000000000001</v>
      </c>
      <c r="L88">
        <v>0.97250000000000003</v>
      </c>
      <c r="M88">
        <v>0.97409999999999997</v>
      </c>
      <c r="N88">
        <v>0.97689999999999999</v>
      </c>
      <c r="O88">
        <v>0.9778</v>
      </c>
      <c r="P88">
        <v>0.9798</v>
      </c>
      <c r="Q88">
        <v>0.98089999999999999</v>
      </c>
      <c r="R88">
        <v>0.98240000000000005</v>
      </c>
      <c r="S88">
        <v>0.98329999999999995</v>
      </c>
      <c r="T88">
        <v>0.98429999999999995</v>
      </c>
      <c r="U88">
        <v>0.98450000000000004</v>
      </c>
      <c r="V88">
        <v>0.98509999999999998</v>
      </c>
      <c r="W88">
        <v>0.9859</v>
      </c>
      <c r="X88">
        <v>0.98629999999999995</v>
      </c>
      <c r="Y88">
        <v>0.98660000000000003</v>
      </c>
      <c r="Z88">
        <v>0.98629999999999995</v>
      </c>
      <c r="AA88">
        <v>0.98709999999999998</v>
      </c>
      <c r="AB88">
        <v>0.98919999999999997</v>
      </c>
      <c r="AC88">
        <v>0.99</v>
      </c>
      <c r="AD88">
        <v>0.99129999999999996</v>
      </c>
      <c r="AE88">
        <v>0.99170000000000003</v>
      </c>
      <c r="AF88">
        <v>0.99239999999999995</v>
      </c>
      <c r="AG88">
        <v>0.99319999999999997</v>
      </c>
      <c r="AH88">
        <v>0.99309999999999998</v>
      </c>
      <c r="AI88">
        <v>0.99309999999999998</v>
      </c>
      <c r="AJ88">
        <v>0.99299999999999999</v>
      </c>
      <c r="AK88">
        <v>0.99270000000000003</v>
      </c>
      <c r="AL88">
        <v>0.99250000000000005</v>
      </c>
      <c r="AM88">
        <v>0.99270000000000003</v>
      </c>
      <c r="AN88">
        <v>0.99199999999999999</v>
      </c>
      <c r="AO88">
        <v>0.99119999999999997</v>
      </c>
      <c r="AP88">
        <v>0.99129999999999996</v>
      </c>
      <c r="AQ88">
        <v>0.99099999999999999</v>
      </c>
      <c r="AR88">
        <v>0.99039999999999995</v>
      </c>
      <c r="AS88">
        <v>0.99019999999999997</v>
      </c>
      <c r="AT88">
        <v>0.98960000000000004</v>
      </c>
      <c r="AU88">
        <v>0.98970000000000002</v>
      </c>
      <c r="AV88">
        <v>0.98960000000000004</v>
      </c>
      <c r="AW88">
        <v>0.98939999999999995</v>
      </c>
      <c r="AX88">
        <v>0.98909999999999998</v>
      </c>
      <c r="AY88">
        <v>0.98919999999999997</v>
      </c>
      <c r="AZ88">
        <v>0.98980000000000001</v>
      </c>
      <c r="BA88">
        <v>0.98909999999999998</v>
      </c>
      <c r="BB88">
        <v>0.98809999999999998</v>
      </c>
      <c r="BC88">
        <v>0.98770000000000002</v>
      </c>
      <c r="BD88">
        <v>0.98809999999999998</v>
      </c>
      <c r="BE88">
        <v>0.98740000000000006</v>
      </c>
      <c r="BF88">
        <v>0.9879</v>
      </c>
      <c r="BG88">
        <v>0.98740000000000006</v>
      </c>
      <c r="BH88">
        <v>0.98760000000000003</v>
      </c>
      <c r="BI88">
        <v>0.98709999999999998</v>
      </c>
      <c r="BJ88">
        <v>0.98680000000000001</v>
      </c>
      <c r="BK88">
        <v>0.98580000000000001</v>
      </c>
      <c r="BL88">
        <v>0.98560000000000003</v>
      </c>
      <c r="BM88">
        <v>0.98670000000000002</v>
      </c>
      <c r="BN88">
        <v>0.98599999999999999</v>
      </c>
      <c r="BO88">
        <v>0.98599999999999999</v>
      </c>
      <c r="BP88">
        <v>0.98529999999999995</v>
      </c>
      <c r="BQ88">
        <v>0.9849</v>
      </c>
      <c r="BR88">
        <v>0.98480000000000001</v>
      </c>
      <c r="BS88">
        <v>0.98440000000000005</v>
      </c>
      <c r="BT88">
        <v>0.98419999999999996</v>
      </c>
      <c r="BU88">
        <v>0.98399999999999999</v>
      </c>
      <c r="BV88">
        <v>0.98509999999999998</v>
      </c>
      <c r="BW88">
        <v>0.98470000000000002</v>
      </c>
      <c r="BX88">
        <v>0.98429999999999995</v>
      </c>
      <c r="BY88">
        <v>0.98360000000000003</v>
      </c>
      <c r="BZ88">
        <v>0.98240000000000005</v>
      </c>
      <c r="CA88">
        <v>0.98270000000000002</v>
      </c>
      <c r="CB88">
        <v>0.98209999999999997</v>
      </c>
      <c r="CC88">
        <v>0.98199999999999998</v>
      </c>
      <c r="CD88">
        <v>0.98109999999999997</v>
      </c>
      <c r="CE88">
        <v>0.98119999999999996</v>
      </c>
      <c r="CF88">
        <v>0.98040000000000005</v>
      </c>
      <c r="CG88">
        <v>0.98109999999999997</v>
      </c>
      <c r="CH88">
        <v>0.97840000000000005</v>
      </c>
      <c r="CI88">
        <v>0.97760000000000002</v>
      </c>
      <c r="CJ88">
        <v>0.97909999999999997</v>
      </c>
      <c r="CK88">
        <v>0.98029999999999995</v>
      </c>
      <c r="CL88">
        <v>0.98050000000000004</v>
      </c>
      <c r="CM88">
        <v>0</v>
      </c>
      <c r="CN88">
        <v>0</v>
      </c>
      <c r="CO88" t="s">
        <v>217</v>
      </c>
      <c r="CP88">
        <v>0</v>
      </c>
      <c r="CQ88">
        <v>0</v>
      </c>
      <c r="CR88">
        <v>0</v>
      </c>
      <c r="CS88">
        <v>0</v>
      </c>
      <c r="CT88">
        <v>0</v>
      </c>
      <c r="CU88">
        <v>0</v>
      </c>
      <c r="CV88">
        <v>0</v>
      </c>
      <c r="CW88">
        <v>0</v>
      </c>
    </row>
    <row r="89" spans="4:101" x14ac:dyDescent="0.15">
      <c r="D89" s="26">
        <v>45301</v>
      </c>
      <c r="E89" s="27">
        <v>0.42758101851851849</v>
      </c>
      <c r="F89">
        <v>45</v>
      </c>
      <c r="G89">
        <v>35</v>
      </c>
      <c r="H89">
        <v>0</v>
      </c>
      <c r="I89">
        <v>225</v>
      </c>
      <c r="J89">
        <v>0.97130000000000005</v>
      </c>
      <c r="K89">
        <v>0.97209999999999996</v>
      </c>
      <c r="L89">
        <v>0.97419999999999995</v>
      </c>
      <c r="M89">
        <v>0.97550000000000003</v>
      </c>
      <c r="N89">
        <v>0.97909999999999997</v>
      </c>
      <c r="O89">
        <v>0.97919999999999996</v>
      </c>
      <c r="P89">
        <v>0.98150000000000004</v>
      </c>
      <c r="Q89">
        <v>0.98229999999999995</v>
      </c>
      <c r="R89">
        <v>0.9839</v>
      </c>
      <c r="S89">
        <v>0.98460000000000003</v>
      </c>
      <c r="T89">
        <v>0.98540000000000005</v>
      </c>
      <c r="U89">
        <v>0.98660000000000003</v>
      </c>
      <c r="V89">
        <v>0.98699999999999999</v>
      </c>
      <c r="W89">
        <v>0.98760000000000003</v>
      </c>
      <c r="X89">
        <v>0.98729999999999996</v>
      </c>
      <c r="Y89">
        <v>0.98729999999999996</v>
      </c>
      <c r="Z89">
        <v>0.98850000000000005</v>
      </c>
      <c r="AA89">
        <v>0.98899999999999999</v>
      </c>
      <c r="AB89">
        <v>0.99099999999999999</v>
      </c>
      <c r="AC89">
        <v>0.99139999999999995</v>
      </c>
      <c r="AD89">
        <v>0.99219999999999997</v>
      </c>
      <c r="AE89">
        <v>0.99339999999999995</v>
      </c>
      <c r="AF89">
        <v>0.99380000000000002</v>
      </c>
      <c r="AG89">
        <v>0.995</v>
      </c>
      <c r="AH89">
        <v>0.99450000000000005</v>
      </c>
      <c r="AI89">
        <v>0.99590000000000001</v>
      </c>
      <c r="AJ89">
        <v>0.99429999999999996</v>
      </c>
      <c r="AK89">
        <v>0.99429999999999996</v>
      </c>
      <c r="AL89">
        <v>0.99329999999999996</v>
      </c>
      <c r="AM89">
        <v>0.99350000000000005</v>
      </c>
      <c r="AN89">
        <v>0.99419999999999997</v>
      </c>
      <c r="AO89">
        <v>0.99350000000000005</v>
      </c>
      <c r="AP89">
        <v>0.99350000000000005</v>
      </c>
      <c r="AQ89">
        <v>0.99219999999999997</v>
      </c>
      <c r="AR89">
        <v>0.99119999999999997</v>
      </c>
      <c r="AS89">
        <v>0.9919</v>
      </c>
      <c r="AT89">
        <v>0.99150000000000005</v>
      </c>
      <c r="AU89">
        <v>0.99160000000000004</v>
      </c>
      <c r="AV89">
        <v>0.99099999999999999</v>
      </c>
      <c r="AW89">
        <v>0.99219999999999997</v>
      </c>
      <c r="AX89">
        <v>0.99119999999999997</v>
      </c>
      <c r="AY89">
        <v>0.99150000000000005</v>
      </c>
      <c r="AZ89">
        <v>0.99080000000000001</v>
      </c>
      <c r="BA89">
        <v>0.99</v>
      </c>
      <c r="BB89">
        <v>0.99060000000000004</v>
      </c>
      <c r="BC89">
        <v>0.99</v>
      </c>
      <c r="BD89">
        <v>0.99009999999999998</v>
      </c>
      <c r="BE89">
        <v>0.98860000000000003</v>
      </c>
      <c r="BF89">
        <v>0.9889</v>
      </c>
      <c r="BG89">
        <v>0.9889</v>
      </c>
      <c r="BH89">
        <v>0.98909999999999998</v>
      </c>
      <c r="BI89">
        <v>0.9889</v>
      </c>
      <c r="BJ89">
        <v>0.98850000000000005</v>
      </c>
      <c r="BK89">
        <v>0.98929999999999996</v>
      </c>
      <c r="BL89">
        <v>0.9879</v>
      </c>
      <c r="BM89">
        <v>0.98829999999999996</v>
      </c>
      <c r="BN89">
        <v>0.98680000000000001</v>
      </c>
      <c r="BO89">
        <v>0.98629999999999995</v>
      </c>
      <c r="BP89">
        <v>0.98770000000000002</v>
      </c>
      <c r="BQ89">
        <v>0.98740000000000006</v>
      </c>
      <c r="BR89">
        <v>0.98750000000000004</v>
      </c>
      <c r="BS89">
        <v>0.98580000000000001</v>
      </c>
      <c r="BT89">
        <v>0.98629999999999995</v>
      </c>
      <c r="BU89">
        <v>0.9859</v>
      </c>
      <c r="BV89">
        <v>0.98670000000000002</v>
      </c>
      <c r="BW89">
        <v>0.98529999999999995</v>
      </c>
      <c r="BX89">
        <v>0.98529999999999995</v>
      </c>
      <c r="BY89">
        <v>0.9869</v>
      </c>
      <c r="BZ89">
        <v>0.9859</v>
      </c>
      <c r="CA89">
        <v>0.98629999999999995</v>
      </c>
      <c r="CB89">
        <v>0.98370000000000002</v>
      </c>
      <c r="CC89">
        <v>0.98340000000000005</v>
      </c>
      <c r="CD89">
        <v>0.98399999999999999</v>
      </c>
      <c r="CE89">
        <v>0.98370000000000002</v>
      </c>
      <c r="CF89">
        <v>0.98209999999999997</v>
      </c>
      <c r="CG89">
        <v>0.98199999999999998</v>
      </c>
      <c r="CH89">
        <v>0.98170000000000002</v>
      </c>
      <c r="CI89">
        <v>0.98050000000000004</v>
      </c>
      <c r="CJ89">
        <v>0.9829</v>
      </c>
      <c r="CK89">
        <v>0.98019999999999996</v>
      </c>
      <c r="CL89">
        <v>0.97850000000000004</v>
      </c>
      <c r="CM89">
        <v>0</v>
      </c>
      <c r="CN89">
        <v>0</v>
      </c>
      <c r="CO89" t="s">
        <v>217</v>
      </c>
      <c r="CP89">
        <v>0</v>
      </c>
      <c r="CQ89">
        <v>0</v>
      </c>
      <c r="CR89">
        <v>0</v>
      </c>
      <c r="CS89">
        <v>0</v>
      </c>
      <c r="CT89">
        <v>0</v>
      </c>
      <c r="CU89">
        <v>0</v>
      </c>
      <c r="CV89">
        <v>0</v>
      </c>
      <c r="CW89">
        <v>0</v>
      </c>
    </row>
    <row r="90" spans="4:101" x14ac:dyDescent="0.15">
      <c r="D90" s="26">
        <v>45301</v>
      </c>
      <c r="E90" s="27">
        <v>0.42762731481481481</v>
      </c>
      <c r="F90">
        <v>45</v>
      </c>
      <c r="G90">
        <v>40</v>
      </c>
      <c r="H90">
        <v>0</v>
      </c>
      <c r="I90">
        <v>225</v>
      </c>
      <c r="J90">
        <v>0.97409999999999997</v>
      </c>
      <c r="K90">
        <v>0.97589999999999999</v>
      </c>
      <c r="L90">
        <v>0.97499999999999998</v>
      </c>
      <c r="M90">
        <v>0.97650000000000003</v>
      </c>
      <c r="N90">
        <v>0.97919999999999996</v>
      </c>
      <c r="O90">
        <v>0.98050000000000004</v>
      </c>
      <c r="P90">
        <v>0.98260000000000003</v>
      </c>
      <c r="Q90">
        <v>0.9839</v>
      </c>
      <c r="R90">
        <v>0.98519999999999996</v>
      </c>
      <c r="S90">
        <v>0.98599999999999999</v>
      </c>
      <c r="T90">
        <v>0.98680000000000001</v>
      </c>
      <c r="U90">
        <v>0.98750000000000004</v>
      </c>
      <c r="V90">
        <v>0.98799999999999999</v>
      </c>
      <c r="W90">
        <v>0.98870000000000002</v>
      </c>
      <c r="X90">
        <v>0.9889</v>
      </c>
      <c r="Y90">
        <v>0.98929999999999996</v>
      </c>
      <c r="Z90">
        <v>0.98929999999999996</v>
      </c>
      <c r="AA90">
        <v>0.99039999999999995</v>
      </c>
      <c r="AB90">
        <v>0.99209999999999998</v>
      </c>
      <c r="AC90">
        <v>0.99319999999999997</v>
      </c>
      <c r="AD90">
        <v>0.99419999999999997</v>
      </c>
      <c r="AE90">
        <v>0.99529999999999996</v>
      </c>
      <c r="AF90">
        <v>0.99539999999999995</v>
      </c>
      <c r="AG90">
        <v>0.99619999999999997</v>
      </c>
      <c r="AH90">
        <v>0.99629999999999996</v>
      </c>
      <c r="AI90">
        <v>0.99619999999999997</v>
      </c>
      <c r="AJ90">
        <v>0.99680000000000002</v>
      </c>
      <c r="AK90">
        <v>0.99619999999999997</v>
      </c>
      <c r="AL90">
        <v>0.99539999999999995</v>
      </c>
      <c r="AM90">
        <v>0.99539999999999995</v>
      </c>
      <c r="AN90">
        <v>0.99519999999999997</v>
      </c>
      <c r="AO90">
        <v>0.99470000000000003</v>
      </c>
      <c r="AP90">
        <v>0.99419999999999997</v>
      </c>
      <c r="AQ90">
        <v>0.99380000000000002</v>
      </c>
      <c r="AR90">
        <v>0.99339999999999995</v>
      </c>
      <c r="AS90">
        <v>0.99319999999999997</v>
      </c>
      <c r="AT90">
        <v>0.99280000000000002</v>
      </c>
      <c r="AU90">
        <v>0.9929</v>
      </c>
      <c r="AV90">
        <v>0.99270000000000003</v>
      </c>
      <c r="AW90">
        <v>0.99260000000000004</v>
      </c>
      <c r="AX90">
        <v>0.99239999999999995</v>
      </c>
      <c r="AY90">
        <v>0.99260000000000004</v>
      </c>
      <c r="AZ90">
        <v>0.99250000000000005</v>
      </c>
      <c r="BA90">
        <v>0.99199999999999999</v>
      </c>
      <c r="BB90">
        <v>0.99150000000000005</v>
      </c>
      <c r="BC90">
        <v>0.99150000000000005</v>
      </c>
      <c r="BD90">
        <v>0.99119999999999997</v>
      </c>
      <c r="BE90">
        <v>0.9909</v>
      </c>
      <c r="BF90">
        <v>0.99119999999999997</v>
      </c>
      <c r="BG90">
        <v>0.99099999999999999</v>
      </c>
      <c r="BH90">
        <v>0.99099999999999999</v>
      </c>
      <c r="BI90">
        <v>0.99060000000000004</v>
      </c>
      <c r="BJ90">
        <v>0.99060000000000004</v>
      </c>
      <c r="BK90">
        <v>0.99</v>
      </c>
      <c r="BL90">
        <v>0.99</v>
      </c>
      <c r="BM90">
        <v>0.99060000000000004</v>
      </c>
      <c r="BN90">
        <v>0.98929999999999996</v>
      </c>
      <c r="BO90">
        <v>0.98899999999999999</v>
      </c>
      <c r="BP90">
        <v>0.98899999999999999</v>
      </c>
      <c r="BQ90">
        <v>0.98870000000000002</v>
      </c>
      <c r="BR90">
        <v>0.98860000000000003</v>
      </c>
      <c r="BS90">
        <v>0.98860000000000003</v>
      </c>
      <c r="BT90">
        <v>0.98819999999999997</v>
      </c>
      <c r="BU90">
        <v>0.98880000000000001</v>
      </c>
      <c r="BV90">
        <v>0.98909999999999998</v>
      </c>
      <c r="BW90">
        <v>0.98780000000000001</v>
      </c>
      <c r="BX90">
        <v>0.98729999999999996</v>
      </c>
      <c r="BY90">
        <v>0.98709999999999998</v>
      </c>
      <c r="BZ90">
        <v>0.98760000000000003</v>
      </c>
      <c r="CA90">
        <v>0.98709999999999998</v>
      </c>
      <c r="CB90">
        <v>0.98660000000000003</v>
      </c>
      <c r="CC90">
        <v>0.98599999999999999</v>
      </c>
      <c r="CD90">
        <v>0.98609999999999998</v>
      </c>
      <c r="CE90">
        <v>0.98519999999999996</v>
      </c>
      <c r="CF90">
        <v>0.9839</v>
      </c>
      <c r="CG90">
        <v>0.98409999999999997</v>
      </c>
      <c r="CH90">
        <v>0.98270000000000002</v>
      </c>
      <c r="CI90">
        <v>0.98260000000000003</v>
      </c>
      <c r="CJ90">
        <v>0.98350000000000004</v>
      </c>
      <c r="CK90">
        <v>0.9839</v>
      </c>
      <c r="CL90">
        <v>0.98329999999999995</v>
      </c>
      <c r="CM90">
        <v>0</v>
      </c>
      <c r="CN90">
        <v>0</v>
      </c>
      <c r="CO90" t="s">
        <v>217</v>
      </c>
      <c r="CP90">
        <v>0</v>
      </c>
      <c r="CQ90">
        <v>0</v>
      </c>
      <c r="CR90">
        <v>0</v>
      </c>
      <c r="CS90">
        <v>0</v>
      </c>
      <c r="CT90">
        <v>0</v>
      </c>
      <c r="CU90">
        <v>0</v>
      </c>
      <c r="CV90">
        <v>0</v>
      </c>
      <c r="CW90">
        <v>0</v>
      </c>
    </row>
    <row r="91" spans="4:101" x14ac:dyDescent="0.15">
      <c r="D91" s="26">
        <v>45301</v>
      </c>
      <c r="E91" s="27">
        <v>0.42766203703703703</v>
      </c>
      <c r="F91">
        <v>45</v>
      </c>
      <c r="G91">
        <v>45</v>
      </c>
      <c r="H91">
        <v>0</v>
      </c>
      <c r="I91">
        <v>225</v>
      </c>
      <c r="J91">
        <v>0.97430000000000005</v>
      </c>
      <c r="K91">
        <v>0.97609999999999997</v>
      </c>
      <c r="L91">
        <v>0.97550000000000003</v>
      </c>
      <c r="M91">
        <v>0.9778</v>
      </c>
      <c r="N91">
        <v>0.98089999999999999</v>
      </c>
      <c r="O91">
        <v>0.98160000000000003</v>
      </c>
      <c r="P91">
        <v>0.9839</v>
      </c>
      <c r="Q91">
        <v>0.98470000000000002</v>
      </c>
      <c r="R91">
        <v>0.98629999999999995</v>
      </c>
      <c r="S91">
        <v>0.9869</v>
      </c>
      <c r="T91">
        <v>0.98839999999999995</v>
      </c>
      <c r="U91">
        <v>0.98899999999999999</v>
      </c>
      <c r="V91">
        <v>0.98980000000000001</v>
      </c>
      <c r="W91">
        <v>0.99039999999999995</v>
      </c>
      <c r="X91">
        <v>0.99</v>
      </c>
      <c r="Y91">
        <v>0.99060000000000004</v>
      </c>
      <c r="Z91">
        <v>0.9909</v>
      </c>
      <c r="AA91">
        <v>0.9919</v>
      </c>
      <c r="AB91">
        <v>0.99380000000000002</v>
      </c>
      <c r="AC91">
        <v>0.99450000000000005</v>
      </c>
      <c r="AD91">
        <v>0.99550000000000005</v>
      </c>
      <c r="AE91">
        <v>0.996</v>
      </c>
      <c r="AF91">
        <v>0.99690000000000001</v>
      </c>
      <c r="AG91">
        <v>0.99719999999999998</v>
      </c>
      <c r="AH91">
        <v>0.99809999999999999</v>
      </c>
      <c r="AI91">
        <v>0.99839999999999995</v>
      </c>
      <c r="AJ91">
        <v>0.99739999999999995</v>
      </c>
      <c r="AK91">
        <v>0.99760000000000004</v>
      </c>
      <c r="AL91">
        <v>0.99660000000000004</v>
      </c>
      <c r="AM91">
        <v>0.99680000000000002</v>
      </c>
      <c r="AN91">
        <v>0.99680000000000002</v>
      </c>
      <c r="AO91">
        <v>0.99670000000000003</v>
      </c>
      <c r="AP91">
        <v>0.99650000000000005</v>
      </c>
      <c r="AQ91">
        <v>0.99570000000000003</v>
      </c>
      <c r="AR91">
        <v>0.99480000000000002</v>
      </c>
      <c r="AS91">
        <v>0.99439999999999995</v>
      </c>
      <c r="AT91">
        <v>0.99450000000000005</v>
      </c>
      <c r="AU91">
        <v>0.99450000000000005</v>
      </c>
      <c r="AV91">
        <v>0.99470000000000003</v>
      </c>
      <c r="AW91">
        <v>0.99480000000000002</v>
      </c>
      <c r="AX91">
        <v>0.99399999999999999</v>
      </c>
      <c r="AY91">
        <v>0.99429999999999996</v>
      </c>
      <c r="AZ91">
        <v>0.99360000000000004</v>
      </c>
      <c r="BA91">
        <v>0.99329999999999996</v>
      </c>
      <c r="BB91">
        <v>0.99270000000000003</v>
      </c>
      <c r="BC91">
        <v>0.99309999999999998</v>
      </c>
      <c r="BD91">
        <v>0.9929</v>
      </c>
      <c r="BE91">
        <v>0.99209999999999998</v>
      </c>
      <c r="BF91">
        <v>0.99219999999999997</v>
      </c>
      <c r="BG91">
        <v>0.9919</v>
      </c>
      <c r="BH91">
        <v>0.99239999999999995</v>
      </c>
      <c r="BI91">
        <v>0.99170000000000003</v>
      </c>
      <c r="BJ91">
        <v>0.99180000000000001</v>
      </c>
      <c r="BK91">
        <v>0.99160000000000004</v>
      </c>
      <c r="BL91">
        <v>0.99170000000000003</v>
      </c>
      <c r="BM91">
        <v>0.99250000000000005</v>
      </c>
      <c r="BN91">
        <v>0.99039999999999995</v>
      </c>
      <c r="BO91">
        <v>0.9909</v>
      </c>
      <c r="BP91">
        <v>0.99039999999999995</v>
      </c>
      <c r="BQ91">
        <v>0.99109999999999998</v>
      </c>
      <c r="BR91">
        <v>0.99080000000000001</v>
      </c>
      <c r="BS91">
        <v>0.9899</v>
      </c>
      <c r="BT91">
        <v>0.99</v>
      </c>
      <c r="BU91">
        <v>0.98960000000000004</v>
      </c>
      <c r="BV91">
        <v>0.99109999999999998</v>
      </c>
      <c r="BW91">
        <v>0.98919999999999997</v>
      </c>
      <c r="BX91">
        <v>0.99019999999999997</v>
      </c>
      <c r="BY91">
        <v>0.98970000000000002</v>
      </c>
      <c r="BZ91">
        <v>0.99039999999999995</v>
      </c>
      <c r="CA91">
        <v>0.98909999999999998</v>
      </c>
      <c r="CB91">
        <v>0.98770000000000002</v>
      </c>
      <c r="CC91">
        <v>0.98750000000000004</v>
      </c>
      <c r="CD91">
        <v>0.98719999999999997</v>
      </c>
      <c r="CE91">
        <v>0.98770000000000002</v>
      </c>
      <c r="CF91">
        <v>0.98550000000000004</v>
      </c>
      <c r="CG91">
        <v>0.98660000000000003</v>
      </c>
      <c r="CH91">
        <v>0.9849</v>
      </c>
      <c r="CI91">
        <v>0.98480000000000001</v>
      </c>
      <c r="CJ91">
        <v>0.98560000000000003</v>
      </c>
      <c r="CK91">
        <v>0.98529999999999995</v>
      </c>
      <c r="CL91">
        <v>0.98470000000000002</v>
      </c>
      <c r="CM91">
        <v>0</v>
      </c>
      <c r="CN91">
        <v>0</v>
      </c>
      <c r="CO91" t="s">
        <v>217</v>
      </c>
      <c r="CP91">
        <v>0</v>
      </c>
      <c r="CQ91">
        <v>0</v>
      </c>
      <c r="CR91">
        <v>0</v>
      </c>
      <c r="CS91">
        <v>0</v>
      </c>
      <c r="CT91">
        <v>0</v>
      </c>
      <c r="CU91">
        <v>0</v>
      </c>
      <c r="CV91">
        <v>0</v>
      </c>
      <c r="CW91">
        <v>0</v>
      </c>
    </row>
    <row r="92" spans="4:101" x14ac:dyDescent="0.15">
      <c r="D92" s="26">
        <v>45301</v>
      </c>
      <c r="E92" s="27">
        <v>0.42770833333333336</v>
      </c>
      <c r="F92">
        <v>45</v>
      </c>
      <c r="G92">
        <v>50</v>
      </c>
      <c r="H92">
        <v>0</v>
      </c>
      <c r="I92">
        <v>225</v>
      </c>
      <c r="J92">
        <v>0.9768</v>
      </c>
      <c r="K92">
        <v>0.97829999999999995</v>
      </c>
      <c r="L92">
        <v>0.97599999999999998</v>
      </c>
      <c r="M92">
        <v>0.97909999999999997</v>
      </c>
      <c r="N92">
        <v>0.98119999999999996</v>
      </c>
      <c r="O92">
        <v>0.9829</v>
      </c>
      <c r="P92">
        <v>0.98499999999999999</v>
      </c>
      <c r="Q92">
        <v>0.98609999999999998</v>
      </c>
      <c r="R92">
        <v>0.98780000000000001</v>
      </c>
      <c r="S92">
        <v>0.98819999999999997</v>
      </c>
      <c r="T92">
        <v>0.98939999999999995</v>
      </c>
      <c r="U92">
        <v>0.99</v>
      </c>
      <c r="V92">
        <v>0.99109999999999998</v>
      </c>
      <c r="W92">
        <v>0.9919</v>
      </c>
      <c r="X92">
        <v>0.99139999999999995</v>
      </c>
      <c r="Y92">
        <v>0.99180000000000001</v>
      </c>
      <c r="Z92">
        <v>0.99109999999999998</v>
      </c>
      <c r="AA92">
        <v>0.99309999999999998</v>
      </c>
      <c r="AB92">
        <v>0.99480000000000002</v>
      </c>
      <c r="AC92">
        <v>0.99619999999999997</v>
      </c>
      <c r="AD92">
        <v>0.99670000000000003</v>
      </c>
      <c r="AE92">
        <v>0.99709999999999999</v>
      </c>
      <c r="AF92">
        <v>0.99839999999999995</v>
      </c>
      <c r="AG92">
        <v>0.99809999999999999</v>
      </c>
      <c r="AH92">
        <v>0.99929999999999997</v>
      </c>
      <c r="AI92">
        <v>0.99929999999999997</v>
      </c>
      <c r="AJ92">
        <v>0.99919999999999998</v>
      </c>
      <c r="AK92">
        <v>0.99909999999999999</v>
      </c>
      <c r="AL92">
        <v>0.99719999999999998</v>
      </c>
      <c r="AM92">
        <v>0.99819999999999998</v>
      </c>
      <c r="AN92">
        <v>0.99739999999999995</v>
      </c>
      <c r="AO92">
        <v>0.998</v>
      </c>
      <c r="AP92">
        <v>0.99719999999999998</v>
      </c>
      <c r="AQ92">
        <v>0.99709999999999999</v>
      </c>
      <c r="AR92">
        <v>0.99639999999999995</v>
      </c>
      <c r="AS92">
        <v>0.99580000000000002</v>
      </c>
      <c r="AT92">
        <v>0.99590000000000001</v>
      </c>
      <c r="AU92">
        <v>0.99539999999999995</v>
      </c>
      <c r="AV92">
        <v>0.99580000000000002</v>
      </c>
      <c r="AW92">
        <v>0.99570000000000003</v>
      </c>
      <c r="AX92">
        <v>0.99509999999999998</v>
      </c>
      <c r="AY92">
        <v>0.99550000000000005</v>
      </c>
      <c r="AZ92">
        <v>0.99470000000000003</v>
      </c>
      <c r="BA92">
        <v>0.99460000000000004</v>
      </c>
      <c r="BB92">
        <v>0.99370000000000003</v>
      </c>
      <c r="BC92">
        <v>0.99460000000000004</v>
      </c>
      <c r="BD92">
        <v>0.99419999999999997</v>
      </c>
      <c r="BE92">
        <v>0.99399999999999999</v>
      </c>
      <c r="BF92">
        <v>0.99409999999999998</v>
      </c>
      <c r="BG92">
        <v>0.99319999999999997</v>
      </c>
      <c r="BH92">
        <v>0.99370000000000003</v>
      </c>
      <c r="BI92">
        <v>0.99260000000000004</v>
      </c>
      <c r="BJ92">
        <v>0.99309999999999998</v>
      </c>
      <c r="BK92">
        <v>0.99299999999999999</v>
      </c>
      <c r="BL92">
        <v>0.99350000000000005</v>
      </c>
      <c r="BM92">
        <v>0.99390000000000001</v>
      </c>
      <c r="BN92">
        <v>0.99180000000000001</v>
      </c>
      <c r="BO92">
        <v>0.99250000000000005</v>
      </c>
      <c r="BP92">
        <v>0.99139999999999995</v>
      </c>
      <c r="BQ92">
        <v>0.99250000000000005</v>
      </c>
      <c r="BR92">
        <v>0.99170000000000003</v>
      </c>
      <c r="BS92">
        <v>0.99219999999999997</v>
      </c>
      <c r="BT92">
        <v>0.99199999999999999</v>
      </c>
      <c r="BU92">
        <v>0.99199999999999999</v>
      </c>
      <c r="BV92">
        <v>0.99280000000000002</v>
      </c>
      <c r="BW92">
        <v>0.99029999999999996</v>
      </c>
      <c r="BX92">
        <v>0.99150000000000005</v>
      </c>
      <c r="BY92">
        <v>0.9909</v>
      </c>
      <c r="BZ92">
        <v>0.99229999999999996</v>
      </c>
      <c r="CA92">
        <v>0.99119999999999997</v>
      </c>
      <c r="CB92">
        <v>0.99019999999999997</v>
      </c>
      <c r="CC92">
        <v>0.98970000000000002</v>
      </c>
      <c r="CD92">
        <v>0.98909999999999998</v>
      </c>
      <c r="CE92">
        <v>0.98929999999999996</v>
      </c>
      <c r="CF92">
        <v>0.9869</v>
      </c>
      <c r="CG92">
        <v>0.98780000000000001</v>
      </c>
      <c r="CH92">
        <v>0.98580000000000001</v>
      </c>
      <c r="CI92">
        <v>0.98670000000000002</v>
      </c>
      <c r="CJ92">
        <v>0.9879</v>
      </c>
      <c r="CK92">
        <v>0.98850000000000005</v>
      </c>
      <c r="CL92">
        <v>0.98709999999999998</v>
      </c>
      <c r="CM92">
        <v>0</v>
      </c>
      <c r="CN92">
        <v>0</v>
      </c>
      <c r="CO92" t="s">
        <v>217</v>
      </c>
      <c r="CP92">
        <v>0</v>
      </c>
      <c r="CQ92">
        <v>0</v>
      </c>
      <c r="CR92">
        <v>0</v>
      </c>
      <c r="CS92">
        <v>0</v>
      </c>
      <c r="CT92">
        <v>0</v>
      </c>
      <c r="CU92">
        <v>0</v>
      </c>
      <c r="CV92">
        <v>0</v>
      </c>
      <c r="CW92">
        <v>0</v>
      </c>
    </row>
    <row r="93" spans="4:101" x14ac:dyDescent="0.15">
      <c r="D93" s="26">
        <v>45301</v>
      </c>
      <c r="E93" s="27">
        <v>0.42775462962962968</v>
      </c>
      <c r="F93">
        <v>45</v>
      </c>
      <c r="G93">
        <v>55</v>
      </c>
      <c r="H93">
        <v>0</v>
      </c>
      <c r="I93">
        <v>225</v>
      </c>
      <c r="J93">
        <v>0.97470000000000001</v>
      </c>
      <c r="K93">
        <v>0.97560000000000002</v>
      </c>
      <c r="L93">
        <v>0.97760000000000002</v>
      </c>
      <c r="M93">
        <v>0.97950000000000004</v>
      </c>
      <c r="N93">
        <v>0.98250000000000004</v>
      </c>
      <c r="O93">
        <v>0.98299999999999998</v>
      </c>
      <c r="P93">
        <v>0.98570000000000002</v>
      </c>
      <c r="Q93">
        <v>0.98650000000000004</v>
      </c>
      <c r="R93">
        <v>0.98809999999999998</v>
      </c>
      <c r="S93">
        <v>0.98909999999999998</v>
      </c>
      <c r="T93">
        <v>0.99029999999999996</v>
      </c>
      <c r="U93">
        <v>0.99129999999999996</v>
      </c>
      <c r="V93">
        <v>0.99170000000000003</v>
      </c>
      <c r="W93">
        <v>0.99239999999999995</v>
      </c>
      <c r="X93">
        <v>0.99209999999999998</v>
      </c>
      <c r="Y93">
        <v>0.99229999999999996</v>
      </c>
      <c r="Z93">
        <v>0.99370000000000003</v>
      </c>
      <c r="AA93">
        <v>0.99419999999999997</v>
      </c>
      <c r="AB93">
        <v>0.99629999999999996</v>
      </c>
      <c r="AC93">
        <v>0.99660000000000004</v>
      </c>
      <c r="AD93">
        <v>0.99760000000000004</v>
      </c>
      <c r="AE93">
        <v>0.99780000000000002</v>
      </c>
      <c r="AF93">
        <v>0.99839999999999995</v>
      </c>
      <c r="AG93">
        <v>0.99970000000000003</v>
      </c>
      <c r="AH93">
        <v>0.99960000000000004</v>
      </c>
      <c r="AI93">
        <v>1.0008999999999999</v>
      </c>
      <c r="AJ93">
        <v>0.99950000000000006</v>
      </c>
      <c r="AK93">
        <v>0.99960000000000004</v>
      </c>
      <c r="AL93">
        <v>0.998</v>
      </c>
      <c r="AM93">
        <v>0.99829999999999997</v>
      </c>
      <c r="AN93">
        <v>0.99929999999999997</v>
      </c>
      <c r="AO93">
        <v>0.99870000000000003</v>
      </c>
      <c r="AP93">
        <v>0.99870000000000003</v>
      </c>
      <c r="AQ93">
        <v>0.99750000000000005</v>
      </c>
      <c r="AR93">
        <v>0.99670000000000003</v>
      </c>
      <c r="AS93">
        <v>0.99729999999999996</v>
      </c>
      <c r="AT93">
        <v>0.99670000000000003</v>
      </c>
      <c r="AU93">
        <v>0.99709999999999999</v>
      </c>
      <c r="AV93">
        <v>0.99639999999999995</v>
      </c>
      <c r="AW93">
        <v>0.99729999999999996</v>
      </c>
      <c r="AX93">
        <v>0.99619999999999997</v>
      </c>
      <c r="AY93">
        <v>0.99650000000000005</v>
      </c>
      <c r="AZ93">
        <v>0.996</v>
      </c>
      <c r="BA93">
        <v>0.99529999999999996</v>
      </c>
      <c r="BB93">
        <v>0.99550000000000005</v>
      </c>
      <c r="BC93">
        <v>0.99519999999999997</v>
      </c>
      <c r="BD93">
        <v>0.99509999999999998</v>
      </c>
      <c r="BE93">
        <v>0.99409999999999998</v>
      </c>
      <c r="BF93">
        <v>0.99429999999999996</v>
      </c>
      <c r="BG93">
        <v>0.99419999999999997</v>
      </c>
      <c r="BH93">
        <v>0.99419999999999997</v>
      </c>
      <c r="BI93">
        <v>0.99360000000000004</v>
      </c>
      <c r="BJ93">
        <v>0.99339999999999995</v>
      </c>
      <c r="BK93">
        <v>0.99460000000000004</v>
      </c>
      <c r="BL93">
        <v>0.99360000000000004</v>
      </c>
      <c r="BM93">
        <v>0.99460000000000004</v>
      </c>
      <c r="BN93">
        <v>0.9929</v>
      </c>
      <c r="BO93">
        <v>0.9919</v>
      </c>
      <c r="BP93">
        <v>0.99319999999999997</v>
      </c>
      <c r="BQ93">
        <v>0.99250000000000005</v>
      </c>
      <c r="BR93">
        <v>0.99329999999999996</v>
      </c>
      <c r="BS93">
        <v>0.99160000000000004</v>
      </c>
      <c r="BT93">
        <v>0.99219999999999997</v>
      </c>
      <c r="BU93">
        <v>0.99209999999999998</v>
      </c>
      <c r="BV93">
        <v>0.99339999999999995</v>
      </c>
      <c r="BW93">
        <v>0.99239999999999995</v>
      </c>
      <c r="BX93">
        <v>0.99150000000000005</v>
      </c>
      <c r="BY93">
        <v>0.9929</v>
      </c>
      <c r="BZ93">
        <v>0.99219999999999997</v>
      </c>
      <c r="CA93">
        <v>0.99229999999999996</v>
      </c>
      <c r="CB93">
        <v>0.99109999999999998</v>
      </c>
      <c r="CC93">
        <v>0.99</v>
      </c>
      <c r="CD93">
        <v>0.99009999999999998</v>
      </c>
      <c r="CE93">
        <v>0.98960000000000004</v>
      </c>
      <c r="CF93">
        <v>0.98860000000000003</v>
      </c>
      <c r="CG93">
        <v>0.98850000000000005</v>
      </c>
      <c r="CH93">
        <v>0.98870000000000002</v>
      </c>
      <c r="CI93">
        <v>0.98699999999999999</v>
      </c>
      <c r="CJ93">
        <v>0.98970000000000002</v>
      </c>
      <c r="CK93">
        <v>0.98719999999999997</v>
      </c>
      <c r="CL93">
        <v>0.98419999999999996</v>
      </c>
      <c r="CM93">
        <v>0</v>
      </c>
      <c r="CN93">
        <v>0</v>
      </c>
      <c r="CO93" t="s">
        <v>217</v>
      </c>
      <c r="CP93">
        <v>0</v>
      </c>
      <c r="CQ93">
        <v>0</v>
      </c>
      <c r="CR93">
        <v>0</v>
      </c>
      <c r="CS93">
        <v>0</v>
      </c>
      <c r="CT93">
        <v>0</v>
      </c>
      <c r="CU93">
        <v>0</v>
      </c>
      <c r="CV93">
        <v>0</v>
      </c>
      <c r="CW93">
        <v>0</v>
      </c>
    </row>
    <row r="94" spans="4:101" x14ac:dyDescent="0.15">
      <c r="D94" s="26">
        <v>45301</v>
      </c>
      <c r="E94" s="27">
        <v>0.42780092592592595</v>
      </c>
      <c r="F94">
        <v>45</v>
      </c>
      <c r="G94">
        <v>60</v>
      </c>
      <c r="H94">
        <v>0</v>
      </c>
      <c r="I94">
        <v>225</v>
      </c>
      <c r="J94">
        <v>0.97550000000000003</v>
      </c>
      <c r="K94">
        <v>0.97589999999999999</v>
      </c>
      <c r="L94">
        <v>0.9758</v>
      </c>
      <c r="M94">
        <v>0.9788</v>
      </c>
      <c r="N94">
        <v>0.98199999999999998</v>
      </c>
      <c r="O94">
        <v>0.98299999999999998</v>
      </c>
      <c r="P94">
        <v>0.98519999999999996</v>
      </c>
      <c r="Q94">
        <v>0.98599999999999999</v>
      </c>
      <c r="R94">
        <v>0.98780000000000001</v>
      </c>
      <c r="S94">
        <v>0.98829999999999996</v>
      </c>
      <c r="T94">
        <v>0.98950000000000005</v>
      </c>
      <c r="U94">
        <v>0.99039999999999995</v>
      </c>
      <c r="V94">
        <v>0.99129999999999996</v>
      </c>
      <c r="W94">
        <v>0.9929</v>
      </c>
      <c r="X94">
        <v>0.99219999999999997</v>
      </c>
      <c r="Y94">
        <v>0.99239999999999995</v>
      </c>
      <c r="Z94">
        <v>0.99260000000000004</v>
      </c>
      <c r="AA94">
        <v>0.99399999999999999</v>
      </c>
      <c r="AB94">
        <v>0.99609999999999999</v>
      </c>
      <c r="AC94">
        <v>0.99680000000000002</v>
      </c>
      <c r="AD94">
        <v>0.997</v>
      </c>
      <c r="AE94">
        <v>0.99739999999999995</v>
      </c>
      <c r="AF94">
        <v>0.99829999999999997</v>
      </c>
      <c r="AG94">
        <v>0.99890000000000001</v>
      </c>
      <c r="AH94">
        <v>0.999</v>
      </c>
      <c r="AI94">
        <v>1.0003</v>
      </c>
      <c r="AJ94">
        <v>0.99909999999999999</v>
      </c>
      <c r="AK94">
        <v>0.99939999999999996</v>
      </c>
      <c r="AL94">
        <v>0.99709999999999999</v>
      </c>
      <c r="AM94">
        <v>0.99750000000000005</v>
      </c>
      <c r="AN94">
        <v>0.99760000000000004</v>
      </c>
      <c r="AO94">
        <v>0.99790000000000001</v>
      </c>
      <c r="AP94">
        <v>0.99819999999999998</v>
      </c>
      <c r="AQ94">
        <v>0.99709999999999999</v>
      </c>
      <c r="AR94">
        <v>0.99580000000000002</v>
      </c>
      <c r="AS94">
        <v>0.99550000000000005</v>
      </c>
      <c r="AT94">
        <v>0.99529999999999996</v>
      </c>
      <c r="AU94">
        <v>0.99550000000000005</v>
      </c>
      <c r="AV94">
        <v>0.99539999999999995</v>
      </c>
      <c r="AW94">
        <v>0.99619999999999997</v>
      </c>
      <c r="AX94">
        <v>0.99509999999999998</v>
      </c>
      <c r="AY94">
        <v>0.99580000000000002</v>
      </c>
      <c r="AZ94">
        <v>0.99460000000000004</v>
      </c>
      <c r="BA94">
        <v>0.99419999999999997</v>
      </c>
      <c r="BB94">
        <v>0.99380000000000002</v>
      </c>
      <c r="BC94">
        <v>0.99419999999999997</v>
      </c>
      <c r="BD94">
        <v>0.99450000000000005</v>
      </c>
      <c r="BE94">
        <v>0.99409999999999998</v>
      </c>
      <c r="BF94">
        <v>0.99380000000000002</v>
      </c>
      <c r="BG94">
        <v>0.99350000000000005</v>
      </c>
      <c r="BH94">
        <v>0.99360000000000004</v>
      </c>
      <c r="BI94">
        <v>0.99350000000000005</v>
      </c>
      <c r="BJ94">
        <v>0.99329999999999996</v>
      </c>
      <c r="BK94">
        <v>0.99390000000000001</v>
      </c>
      <c r="BL94">
        <v>0.99319999999999997</v>
      </c>
      <c r="BM94">
        <v>0.99439999999999995</v>
      </c>
      <c r="BN94">
        <v>0.99229999999999996</v>
      </c>
      <c r="BO94">
        <v>0.99180000000000001</v>
      </c>
      <c r="BP94">
        <v>0.99229999999999996</v>
      </c>
      <c r="BQ94">
        <v>0.99319999999999997</v>
      </c>
      <c r="BR94">
        <v>0.99309999999999998</v>
      </c>
      <c r="BS94">
        <v>0.99229999999999996</v>
      </c>
      <c r="BT94">
        <v>0.99250000000000005</v>
      </c>
      <c r="BU94">
        <v>0.99119999999999997</v>
      </c>
      <c r="BV94">
        <v>0.99280000000000002</v>
      </c>
      <c r="BW94">
        <v>0.99060000000000004</v>
      </c>
      <c r="BX94">
        <v>0.99119999999999997</v>
      </c>
      <c r="BY94">
        <v>0.9909</v>
      </c>
      <c r="BZ94">
        <v>0.99219999999999997</v>
      </c>
      <c r="CA94">
        <v>0.99160000000000004</v>
      </c>
      <c r="CB94">
        <v>0.99019999999999997</v>
      </c>
      <c r="CC94">
        <v>0.98899999999999999</v>
      </c>
      <c r="CD94">
        <v>0.98880000000000001</v>
      </c>
      <c r="CE94">
        <v>0.9889</v>
      </c>
      <c r="CF94">
        <v>0.98729999999999996</v>
      </c>
      <c r="CG94">
        <v>0.98829999999999996</v>
      </c>
      <c r="CH94">
        <v>0.98750000000000004</v>
      </c>
      <c r="CI94">
        <v>0.9869</v>
      </c>
      <c r="CJ94">
        <v>0.99009999999999998</v>
      </c>
      <c r="CK94">
        <v>0.9899</v>
      </c>
      <c r="CL94">
        <v>0.9859</v>
      </c>
      <c r="CM94">
        <v>0</v>
      </c>
      <c r="CN94">
        <v>0</v>
      </c>
      <c r="CO94" t="s">
        <v>217</v>
      </c>
      <c r="CP94">
        <v>0</v>
      </c>
      <c r="CQ94">
        <v>0</v>
      </c>
      <c r="CR94">
        <v>0</v>
      </c>
      <c r="CS94">
        <v>0</v>
      </c>
      <c r="CT94">
        <v>0</v>
      </c>
      <c r="CU94">
        <v>0</v>
      </c>
      <c r="CV94">
        <v>0</v>
      </c>
      <c r="CW94">
        <v>0</v>
      </c>
    </row>
    <row r="95" spans="4:101" x14ac:dyDescent="0.15">
      <c r="D95" s="26">
        <v>45301</v>
      </c>
      <c r="E95" s="27">
        <v>0.42784722222222221</v>
      </c>
      <c r="F95">
        <v>45</v>
      </c>
      <c r="G95">
        <v>65</v>
      </c>
      <c r="H95">
        <v>0</v>
      </c>
      <c r="I95">
        <v>225</v>
      </c>
      <c r="J95">
        <v>0.97019999999999995</v>
      </c>
      <c r="K95">
        <v>0.97330000000000005</v>
      </c>
      <c r="L95">
        <v>0.97289999999999999</v>
      </c>
      <c r="M95">
        <v>0.97629999999999995</v>
      </c>
      <c r="N95">
        <v>0.97860000000000003</v>
      </c>
      <c r="O95">
        <v>0.9798</v>
      </c>
      <c r="P95">
        <v>0.98199999999999998</v>
      </c>
      <c r="Q95">
        <v>0.98270000000000002</v>
      </c>
      <c r="R95">
        <v>0.98480000000000001</v>
      </c>
      <c r="S95">
        <v>0.98550000000000004</v>
      </c>
      <c r="T95">
        <v>0.98729999999999996</v>
      </c>
      <c r="U95">
        <v>0.98740000000000006</v>
      </c>
      <c r="V95">
        <v>0.98839999999999995</v>
      </c>
      <c r="W95">
        <v>0.98870000000000002</v>
      </c>
      <c r="X95">
        <v>0.98919999999999997</v>
      </c>
      <c r="Y95">
        <v>0.99</v>
      </c>
      <c r="Z95">
        <v>0.99039999999999995</v>
      </c>
      <c r="AA95">
        <v>0.99139999999999995</v>
      </c>
      <c r="AB95">
        <v>0.99270000000000003</v>
      </c>
      <c r="AC95">
        <v>0.99299999999999999</v>
      </c>
      <c r="AD95">
        <v>0.99380000000000002</v>
      </c>
      <c r="AE95">
        <v>0.99380000000000002</v>
      </c>
      <c r="AF95">
        <v>0.99560000000000004</v>
      </c>
      <c r="AG95">
        <v>0.99529999999999996</v>
      </c>
      <c r="AH95">
        <v>0.99619999999999997</v>
      </c>
      <c r="AI95">
        <v>0.99650000000000005</v>
      </c>
      <c r="AJ95">
        <v>0.99580000000000002</v>
      </c>
      <c r="AK95">
        <v>0.99539999999999995</v>
      </c>
      <c r="AL95">
        <v>0.99429999999999996</v>
      </c>
      <c r="AM95">
        <v>0.99509999999999998</v>
      </c>
      <c r="AN95">
        <v>0.99470000000000003</v>
      </c>
      <c r="AO95">
        <v>0.99490000000000001</v>
      </c>
      <c r="AP95">
        <v>0.99399999999999999</v>
      </c>
      <c r="AQ95">
        <v>0.99329999999999996</v>
      </c>
      <c r="AR95">
        <v>0.99270000000000003</v>
      </c>
      <c r="AS95">
        <v>0.99219999999999997</v>
      </c>
      <c r="AT95">
        <v>0.99299999999999999</v>
      </c>
      <c r="AU95">
        <v>0.99260000000000004</v>
      </c>
      <c r="AV95">
        <v>0.9929</v>
      </c>
      <c r="AW95">
        <v>0.99250000000000005</v>
      </c>
      <c r="AX95">
        <v>0.99170000000000003</v>
      </c>
      <c r="AY95">
        <v>0.99199999999999999</v>
      </c>
      <c r="AZ95">
        <v>0.99160000000000004</v>
      </c>
      <c r="BA95">
        <v>0.99180000000000001</v>
      </c>
      <c r="BB95">
        <v>0.99099999999999999</v>
      </c>
      <c r="BC95">
        <v>0.9919</v>
      </c>
      <c r="BD95">
        <v>0.99099999999999999</v>
      </c>
      <c r="BE95">
        <v>0.99060000000000004</v>
      </c>
      <c r="BF95">
        <v>0.9909</v>
      </c>
      <c r="BG95">
        <v>0.99019999999999997</v>
      </c>
      <c r="BH95">
        <v>0.99129999999999996</v>
      </c>
      <c r="BI95">
        <v>0.99029999999999996</v>
      </c>
      <c r="BJ95">
        <v>0.9909</v>
      </c>
      <c r="BK95">
        <v>0.9899</v>
      </c>
      <c r="BL95">
        <v>0.98960000000000004</v>
      </c>
      <c r="BM95">
        <v>0.98929999999999996</v>
      </c>
      <c r="BN95">
        <v>0.98829999999999996</v>
      </c>
      <c r="BO95">
        <v>0.98950000000000005</v>
      </c>
      <c r="BP95">
        <v>0.98919999999999997</v>
      </c>
      <c r="BQ95">
        <v>0.98980000000000001</v>
      </c>
      <c r="BR95">
        <v>0.98909999999999998</v>
      </c>
      <c r="BS95">
        <v>0.98850000000000005</v>
      </c>
      <c r="BT95">
        <v>0.98839999999999995</v>
      </c>
      <c r="BU95">
        <v>0.98680000000000001</v>
      </c>
      <c r="BV95">
        <v>0.98919999999999997</v>
      </c>
      <c r="BW95">
        <v>0.98770000000000002</v>
      </c>
      <c r="BX95">
        <v>0.98880000000000001</v>
      </c>
      <c r="BY95">
        <v>0.98799999999999999</v>
      </c>
      <c r="BZ95">
        <v>0.98980000000000001</v>
      </c>
      <c r="CA95">
        <v>0.98750000000000004</v>
      </c>
      <c r="CB95">
        <v>0.98640000000000005</v>
      </c>
      <c r="CC95">
        <v>0.9859</v>
      </c>
      <c r="CD95">
        <v>0.98480000000000001</v>
      </c>
      <c r="CE95">
        <v>0.98650000000000004</v>
      </c>
      <c r="CF95">
        <v>0.98419999999999996</v>
      </c>
      <c r="CG95">
        <v>0.98680000000000001</v>
      </c>
      <c r="CH95">
        <v>0.98329999999999995</v>
      </c>
      <c r="CI95">
        <v>0.98450000000000004</v>
      </c>
      <c r="CJ95">
        <v>0.98409999999999997</v>
      </c>
      <c r="CK95">
        <v>0.98350000000000004</v>
      </c>
      <c r="CL95">
        <v>0.9829</v>
      </c>
      <c r="CM95">
        <v>0</v>
      </c>
      <c r="CN95">
        <v>0</v>
      </c>
      <c r="CO95" t="s">
        <v>217</v>
      </c>
      <c r="CP95">
        <v>0</v>
      </c>
      <c r="CQ95">
        <v>0</v>
      </c>
      <c r="CR95">
        <v>0</v>
      </c>
      <c r="CS95">
        <v>0</v>
      </c>
      <c r="CT95">
        <v>0</v>
      </c>
      <c r="CU95">
        <v>0</v>
      </c>
      <c r="CV95">
        <v>0</v>
      </c>
      <c r="CW95">
        <v>0</v>
      </c>
    </row>
    <row r="96" spans="4:101" x14ac:dyDescent="0.15">
      <c r="D96" s="26">
        <v>45301</v>
      </c>
      <c r="E96" s="27">
        <v>0.42789351851851848</v>
      </c>
      <c r="F96">
        <v>45</v>
      </c>
      <c r="G96">
        <v>70</v>
      </c>
      <c r="H96">
        <v>0</v>
      </c>
      <c r="I96">
        <v>225</v>
      </c>
      <c r="J96">
        <v>0.96360000000000001</v>
      </c>
      <c r="K96">
        <v>0.96430000000000005</v>
      </c>
      <c r="L96">
        <v>0.96540000000000004</v>
      </c>
      <c r="M96">
        <v>0.96870000000000001</v>
      </c>
      <c r="N96">
        <v>0.97119999999999995</v>
      </c>
      <c r="O96">
        <v>0.97250000000000003</v>
      </c>
      <c r="P96">
        <v>0.97489999999999999</v>
      </c>
      <c r="Q96">
        <v>0.97619999999999996</v>
      </c>
      <c r="R96">
        <v>0.97770000000000001</v>
      </c>
      <c r="S96">
        <v>0.97850000000000004</v>
      </c>
      <c r="T96">
        <v>0.98029999999999995</v>
      </c>
      <c r="U96">
        <v>0.98099999999999998</v>
      </c>
      <c r="V96">
        <v>0.98219999999999996</v>
      </c>
      <c r="W96">
        <v>0.98280000000000001</v>
      </c>
      <c r="X96">
        <v>0.98260000000000003</v>
      </c>
      <c r="Y96">
        <v>0.98309999999999997</v>
      </c>
      <c r="Z96">
        <v>0.98380000000000001</v>
      </c>
      <c r="AA96">
        <v>0.98480000000000001</v>
      </c>
      <c r="AB96">
        <v>0.98580000000000001</v>
      </c>
      <c r="AC96">
        <v>0.9869</v>
      </c>
      <c r="AD96">
        <v>0.98740000000000006</v>
      </c>
      <c r="AE96">
        <v>0.98819999999999997</v>
      </c>
      <c r="AF96">
        <v>0.98850000000000005</v>
      </c>
      <c r="AG96">
        <v>0.98870000000000002</v>
      </c>
      <c r="AH96">
        <v>0.98950000000000005</v>
      </c>
      <c r="AI96">
        <v>0.99039999999999995</v>
      </c>
      <c r="AJ96">
        <v>0.98960000000000004</v>
      </c>
      <c r="AK96">
        <v>0.98939999999999995</v>
      </c>
      <c r="AL96">
        <v>0.98780000000000001</v>
      </c>
      <c r="AM96">
        <v>0.98799999999999999</v>
      </c>
      <c r="AN96">
        <v>0.98819999999999997</v>
      </c>
      <c r="AO96">
        <v>0.98850000000000005</v>
      </c>
      <c r="AP96">
        <v>0.98740000000000006</v>
      </c>
      <c r="AQ96">
        <v>0.98680000000000001</v>
      </c>
      <c r="AR96">
        <v>0.98609999999999998</v>
      </c>
      <c r="AS96">
        <v>0.98619999999999997</v>
      </c>
      <c r="AT96">
        <v>0.98619999999999997</v>
      </c>
      <c r="AU96">
        <v>0.98580000000000001</v>
      </c>
      <c r="AV96">
        <v>0.98599999999999999</v>
      </c>
      <c r="AW96">
        <v>0.98640000000000005</v>
      </c>
      <c r="AX96">
        <v>0.98599999999999999</v>
      </c>
      <c r="AY96">
        <v>0.98580000000000001</v>
      </c>
      <c r="AZ96">
        <v>0.9849</v>
      </c>
      <c r="BA96">
        <v>0.9849</v>
      </c>
      <c r="BB96">
        <v>0.98440000000000005</v>
      </c>
      <c r="BC96">
        <v>0.98540000000000005</v>
      </c>
      <c r="BD96">
        <v>0.98450000000000004</v>
      </c>
      <c r="BE96">
        <v>0.98380000000000001</v>
      </c>
      <c r="BF96">
        <v>0.98429999999999995</v>
      </c>
      <c r="BG96">
        <v>0.98399999999999999</v>
      </c>
      <c r="BH96">
        <v>0.98399999999999999</v>
      </c>
      <c r="BI96">
        <v>0.98299999999999998</v>
      </c>
      <c r="BJ96">
        <v>0.98340000000000005</v>
      </c>
      <c r="BK96">
        <v>0.98370000000000002</v>
      </c>
      <c r="BL96">
        <v>0.98340000000000005</v>
      </c>
      <c r="BM96">
        <v>0.98340000000000005</v>
      </c>
      <c r="BN96">
        <v>0.98180000000000001</v>
      </c>
      <c r="BO96">
        <v>0.98180000000000001</v>
      </c>
      <c r="BP96">
        <v>0.9819</v>
      </c>
      <c r="BQ96">
        <v>0.9829</v>
      </c>
      <c r="BR96">
        <v>0.98229999999999995</v>
      </c>
      <c r="BS96">
        <v>0.98199999999999998</v>
      </c>
      <c r="BT96">
        <v>0.98140000000000005</v>
      </c>
      <c r="BU96">
        <v>0.98180000000000001</v>
      </c>
      <c r="BV96">
        <v>0.98250000000000004</v>
      </c>
      <c r="BW96">
        <v>0.98009999999999997</v>
      </c>
      <c r="BX96">
        <v>0.98080000000000001</v>
      </c>
      <c r="BY96">
        <v>0.98080000000000001</v>
      </c>
      <c r="BZ96">
        <v>0.98219999999999996</v>
      </c>
      <c r="CA96">
        <v>0.98040000000000005</v>
      </c>
      <c r="CB96">
        <v>0.97940000000000005</v>
      </c>
      <c r="CC96">
        <v>0.97860000000000003</v>
      </c>
      <c r="CD96">
        <v>0.97850000000000004</v>
      </c>
      <c r="CE96">
        <v>0.97799999999999998</v>
      </c>
      <c r="CF96">
        <v>0.97529999999999994</v>
      </c>
      <c r="CG96">
        <v>0.97670000000000001</v>
      </c>
      <c r="CH96">
        <v>0.97599999999999998</v>
      </c>
      <c r="CI96">
        <v>0.9768</v>
      </c>
      <c r="CJ96">
        <v>0.97770000000000001</v>
      </c>
      <c r="CK96">
        <v>0.97650000000000003</v>
      </c>
      <c r="CL96">
        <v>0.97419999999999995</v>
      </c>
      <c r="CM96">
        <v>0</v>
      </c>
      <c r="CN96">
        <v>0</v>
      </c>
      <c r="CO96" t="s">
        <v>217</v>
      </c>
      <c r="CP96">
        <v>0</v>
      </c>
      <c r="CQ96">
        <v>0</v>
      </c>
      <c r="CR96">
        <v>0</v>
      </c>
      <c r="CS96">
        <v>0</v>
      </c>
      <c r="CT96">
        <v>0</v>
      </c>
      <c r="CU96">
        <v>0</v>
      </c>
      <c r="CV96">
        <v>0</v>
      </c>
      <c r="CW96">
        <v>0</v>
      </c>
    </row>
    <row r="97" spans="4:101" x14ac:dyDescent="0.15">
      <c r="D97" s="26">
        <v>45301</v>
      </c>
      <c r="E97" s="27">
        <v>0.42792824074074076</v>
      </c>
      <c r="F97">
        <v>45</v>
      </c>
      <c r="G97">
        <v>75</v>
      </c>
      <c r="H97">
        <v>0</v>
      </c>
      <c r="I97">
        <v>225</v>
      </c>
      <c r="J97">
        <v>0.9395</v>
      </c>
      <c r="K97">
        <v>0.94420000000000004</v>
      </c>
      <c r="L97">
        <v>0.94379999999999997</v>
      </c>
      <c r="M97">
        <v>0.94840000000000002</v>
      </c>
      <c r="N97">
        <v>0.95140000000000002</v>
      </c>
      <c r="O97">
        <v>0.95309999999999995</v>
      </c>
      <c r="P97">
        <v>0.95640000000000003</v>
      </c>
      <c r="Q97">
        <v>0.9577</v>
      </c>
      <c r="R97">
        <v>0.96040000000000003</v>
      </c>
      <c r="S97">
        <v>0.96120000000000005</v>
      </c>
      <c r="T97">
        <v>0.96289999999999998</v>
      </c>
      <c r="U97">
        <v>0.96389999999999998</v>
      </c>
      <c r="V97">
        <v>0.96530000000000005</v>
      </c>
      <c r="W97">
        <v>0.96609999999999996</v>
      </c>
      <c r="X97">
        <v>0.96609999999999996</v>
      </c>
      <c r="Y97">
        <v>0.96730000000000005</v>
      </c>
      <c r="Z97">
        <v>0.96750000000000003</v>
      </c>
      <c r="AA97">
        <v>0.96879999999999999</v>
      </c>
      <c r="AB97">
        <v>0.97</v>
      </c>
      <c r="AC97">
        <v>0.9708</v>
      </c>
      <c r="AD97">
        <v>0.97199999999999998</v>
      </c>
      <c r="AE97">
        <v>0.97170000000000001</v>
      </c>
      <c r="AF97">
        <v>0.97340000000000004</v>
      </c>
      <c r="AG97">
        <v>0.97260000000000002</v>
      </c>
      <c r="AH97">
        <v>0.97319999999999995</v>
      </c>
      <c r="AI97">
        <v>0.97330000000000005</v>
      </c>
      <c r="AJ97">
        <v>0.97230000000000005</v>
      </c>
      <c r="AK97">
        <v>0.97260000000000002</v>
      </c>
      <c r="AL97">
        <v>0.9708</v>
      </c>
      <c r="AM97">
        <v>0.97230000000000005</v>
      </c>
      <c r="AN97">
        <v>0.97189999999999999</v>
      </c>
      <c r="AO97">
        <v>0.97270000000000001</v>
      </c>
      <c r="AP97">
        <v>0.97240000000000004</v>
      </c>
      <c r="AQ97">
        <v>0.97170000000000001</v>
      </c>
      <c r="AR97">
        <v>0.97160000000000002</v>
      </c>
      <c r="AS97">
        <v>0.9708</v>
      </c>
      <c r="AT97">
        <v>0.97130000000000005</v>
      </c>
      <c r="AU97">
        <v>0.97040000000000004</v>
      </c>
      <c r="AV97">
        <v>0.97070000000000001</v>
      </c>
      <c r="AW97">
        <v>0.97089999999999999</v>
      </c>
      <c r="AX97">
        <v>0.97</v>
      </c>
      <c r="AY97">
        <v>0.97060000000000002</v>
      </c>
      <c r="AZ97">
        <v>0.96989999999999998</v>
      </c>
      <c r="BA97">
        <v>0.97</v>
      </c>
      <c r="BB97">
        <v>0.96889999999999998</v>
      </c>
      <c r="BC97">
        <v>0.96960000000000002</v>
      </c>
      <c r="BD97">
        <v>0.96909999999999996</v>
      </c>
      <c r="BE97">
        <v>0.96830000000000005</v>
      </c>
      <c r="BF97">
        <v>0.96889999999999998</v>
      </c>
      <c r="BG97">
        <v>0.96779999999999999</v>
      </c>
      <c r="BH97">
        <v>0.96889999999999998</v>
      </c>
      <c r="BI97">
        <v>0.96760000000000002</v>
      </c>
      <c r="BJ97">
        <v>0.96840000000000004</v>
      </c>
      <c r="BK97">
        <v>0.96840000000000004</v>
      </c>
      <c r="BL97">
        <v>0.96819999999999995</v>
      </c>
      <c r="BM97">
        <v>0.96889999999999998</v>
      </c>
      <c r="BN97">
        <v>0.96709999999999996</v>
      </c>
      <c r="BO97">
        <v>0.96819999999999995</v>
      </c>
      <c r="BP97">
        <v>0.96719999999999995</v>
      </c>
      <c r="BQ97">
        <v>0.96799999999999997</v>
      </c>
      <c r="BR97">
        <v>0.96689999999999998</v>
      </c>
      <c r="BS97">
        <v>0.96650000000000003</v>
      </c>
      <c r="BT97">
        <v>0.96660000000000001</v>
      </c>
      <c r="BU97">
        <v>0.96530000000000005</v>
      </c>
      <c r="BV97">
        <v>0.96750000000000003</v>
      </c>
      <c r="BW97">
        <v>0.96519999999999995</v>
      </c>
      <c r="BX97">
        <v>0.9667</v>
      </c>
      <c r="BY97">
        <v>0.96499999999999997</v>
      </c>
      <c r="BZ97">
        <v>0.96619999999999995</v>
      </c>
      <c r="CA97">
        <v>0.96509999999999996</v>
      </c>
      <c r="CB97">
        <v>0.9637</v>
      </c>
      <c r="CC97">
        <v>0.9637</v>
      </c>
      <c r="CD97">
        <v>0.96240000000000003</v>
      </c>
      <c r="CE97">
        <v>0.96399999999999997</v>
      </c>
      <c r="CF97">
        <v>0.96050000000000002</v>
      </c>
      <c r="CG97">
        <v>0.96220000000000006</v>
      </c>
      <c r="CH97">
        <v>0.96</v>
      </c>
      <c r="CI97">
        <v>0.96</v>
      </c>
      <c r="CJ97">
        <v>0.96079999999999999</v>
      </c>
      <c r="CK97">
        <v>0.95909999999999995</v>
      </c>
      <c r="CL97">
        <v>0.96160000000000001</v>
      </c>
      <c r="CM97">
        <v>0</v>
      </c>
      <c r="CN97">
        <v>0</v>
      </c>
      <c r="CO97" t="s">
        <v>217</v>
      </c>
      <c r="CP97">
        <v>0</v>
      </c>
      <c r="CQ97">
        <v>0</v>
      </c>
      <c r="CR97">
        <v>0</v>
      </c>
      <c r="CS97">
        <v>0</v>
      </c>
      <c r="CT97">
        <v>0</v>
      </c>
      <c r="CU97">
        <v>0</v>
      </c>
      <c r="CV97">
        <v>0</v>
      </c>
      <c r="CW97">
        <v>0</v>
      </c>
    </row>
    <row r="98" spans="4:101" x14ac:dyDescent="0.15">
      <c r="D98" s="26">
        <v>45301</v>
      </c>
      <c r="E98" s="27">
        <v>0.42798611111111112</v>
      </c>
      <c r="F98">
        <v>45</v>
      </c>
      <c r="G98">
        <v>0</v>
      </c>
      <c r="H98">
        <v>0</v>
      </c>
      <c r="I98">
        <v>270</v>
      </c>
      <c r="J98">
        <v>0.94830000000000003</v>
      </c>
      <c r="K98">
        <v>0.95069999999999999</v>
      </c>
      <c r="L98">
        <v>0.94930000000000003</v>
      </c>
      <c r="M98">
        <v>0.95209999999999995</v>
      </c>
      <c r="N98">
        <v>0.95450000000000002</v>
      </c>
      <c r="O98">
        <v>0.95530000000000004</v>
      </c>
      <c r="P98">
        <v>0.95740000000000003</v>
      </c>
      <c r="Q98">
        <v>0.95809999999999995</v>
      </c>
      <c r="R98">
        <v>0.95979999999999999</v>
      </c>
      <c r="S98">
        <v>0.96020000000000005</v>
      </c>
      <c r="T98">
        <v>0.96150000000000002</v>
      </c>
      <c r="U98">
        <v>0.9617</v>
      </c>
      <c r="V98">
        <v>0.96260000000000001</v>
      </c>
      <c r="W98">
        <v>0.96299999999999997</v>
      </c>
      <c r="X98">
        <v>0.96260000000000001</v>
      </c>
      <c r="Y98">
        <v>0.96299999999999997</v>
      </c>
      <c r="Z98">
        <v>0.96309999999999996</v>
      </c>
      <c r="AA98">
        <v>0.96460000000000001</v>
      </c>
      <c r="AB98">
        <v>0.96619999999999995</v>
      </c>
      <c r="AC98">
        <v>0.96709999999999996</v>
      </c>
      <c r="AD98">
        <v>0.96789999999999998</v>
      </c>
      <c r="AE98">
        <v>0.96830000000000005</v>
      </c>
      <c r="AF98">
        <v>0.96889999999999998</v>
      </c>
      <c r="AG98">
        <v>0.96930000000000005</v>
      </c>
      <c r="AH98">
        <v>0.96960000000000002</v>
      </c>
      <c r="AI98">
        <v>0.97060000000000002</v>
      </c>
      <c r="AJ98">
        <v>0.9698</v>
      </c>
      <c r="AK98">
        <v>0.96950000000000003</v>
      </c>
      <c r="AL98">
        <v>0.96819999999999995</v>
      </c>
      <c r="AM98">
        <v>0.96870000000000001</v>
      </c>
      <c r="AN98">
        <v>0.96819999999999995</v>
      </c>
      <c r="AO98">
        <v>0.96860000000000002</v>
      </c>
      <c r="AP98">
        <v>0.96809999999999996</v>
      </c>
      <c r="AQ98">
        <v>0.96789999999999998</v>
      </c>
      <c r="AR98">
        <v>0.96709999999999996</v>
      </c>
      <c r="AS98">
        <v>0.9667</v>
      </c>
      <c r="AT98">
        <v>0.96689999999999998</v>
      </c>
      <c r="AU98">
        <v>0.96679999999999999</v>
      </c>
      <c r="AV98">
        <v>0.96699999999999997</v>
      </c>
      <c r="AW98">
        <v>0.96689999999999998</v>
      </c>
      <c r="AX98">
        <v>0.96609999999999996</v>
      </c>
      <c r="AY98">
        <v>0.96640000000000004</v>
      </c>
      <c r="AZ98">
        <v>0.96599999999999997</v>
      </c>
      <c r="BA98">
        <v>0.96589999999999998</v>
      </c>
      <c r="BB98">
        <v>0.96499999999999997</v>
      </c>
      <c r="BC98">
        <v>0.96560000000000001</v>
      </c>
      <c r="BD98">
        <v>0.96540000000000004</v>
      </c>
      <c r="BE98">
        <v>0.9647</v>
      </c>
      <c r="BF98">
        <v>0.96489999999999998</v>
      </c>
      <c r="BG98">
        <v>0.96399999999999997</v>
      </c>
      <c r="BH98">
        <v>0.96450000000000002</v>
      </c>
      <c r="BI98">
        <v>0.96379999999999999</v>
      </c>
      <c r="BJ98">
        <v>0.96399999999999997</v>
      </c>
      <c r="BK98">
        <v>0.9637</v>
      </c>
      <c r="BL98">
        <v>0.96319999999999995</v>
      </c>
      <c r="BM98">
        <v>0.96360000000000001</v>
      </c>
      <c r="BN98">
        <v>0.96199999999999997</v>
      </c>
      <c r="BO98">
        <v>0.96209999999999996</v>
      </c>
      <c r="BP98">
        <v>0.96199999999999997</v>
      </c>
      <c r="BQ98">
        <v>0.96279999999999999</v>
      </c>
      <c r="BR98">
        <v>0.96230000000000004</v>
      </c>
      <c r="BS98">
        <v>0.96150000000000002</v>
      </c>
      <c r="BT98">
        <v>0.96130000000000004</v>
      </c>
      <c r="BU98">
        <v>0.96040000000000003</v>
      </c>
      <c r="BV98">
        <v>0.96220000000000006</v>
      </c>
      <c r="BW98">
        <v>0.96079999999999999</v>
      </c>
      <c r="BX98">
        <v>0.96160000000000001</v>
      </c>
      <c r="BY98">
        <v>0.9607</v>
      </c>
      <c r="BZ98">
        <v>0.96130000000000004</v>
      </c>
      <c r="CA98">
        <v>0.95989999999999998</v>
      </c>
      <c r="CB98">
        <v>0.95850000000000002</v>
      </c>
      <c r="CC98">
        <v>0.95809999999999995</v>
      </c>
      <c r="CD98">
        <v>0.9577</v>
      </c>
      <c r="CE98">
        <v>0.95820000000000005</v>
      </c>
      <c r="CF98">
        <v>0.95660000000000001</v>
      </c>
      <c r="CG98">
        <v>0.95820000000000005</v>
      </c>
      <c r="CH98">
        <v>0.95530000000000004</v>
      </c>
      <c r="CI98">
        <v>0.95589999999999997</v>
      </c>
      <c r="CJ98">
        <v>0.95730000000000004</v>
      </c>
      <c r="CK98">
        <v>0.95630000000000004</v>
      </c>
      <c r="CL98">
        <v>0.95479999999999998</v>
      </c>
      <c r="CM98">
        <v>0</v>
      </c>
      <c r="CN98">
        <v>0</v>
      </c>
      <c r="CO98" t="s">
        <v>217</v>
      </c>
      <c r="CP98">
        <v>0</v>
      </c>
      <c r="CQ98">
        <v>0</v>
      </c>
      <c r="CR98">
        <v>0</v>
      </c>
      <c r="CS98">
        <v>0</v>
      </c>
      <c r="CT98">
        <v>0</v>
      </c>
      <c r="CU98">
        <v>0</v>
      </c>
      <c r="CV98">
        <v>0</v>
      </c>
      <c r="CW98">
        <v>0</v>
      </c>
    </row>
    <row r="99" spans="4:101" x14ac:dyDescent="0.15">
      <c r="D99" s="26">
        <v>45301</v>
      </c>
      <c r="E99" s="27">
        <v>0.42803240740740739</v>
      </c>
      <c r="F99">
        <v>45</v>
      </c>
      <c r="G99">
        <v>5</v>
      </c>
      <c r="H99">
        <v>0</v>
      </c>
      <c r="I99">
        <v>270</v>
      </c>
      <c r="J99">
        <v>0.94879999999999998</v>
      </c>
      <c r="K99">
        <v>0.95079999999999998</v>
      </c>
      <c r="L99">
        <v>0.94910000000000005</v>
      </c>
      <c r="M99">
        <v>0.95199999999999996</v>
      </c>
      <c r="N99">
        <v>0.95399999999999996</v>
      </c>
      <c r="O99">
        <v>0.95499999999999996</v>
      </c>
      <c r="P99">
        <v>0.95760000000000001</v>
      </c>
      <c r="Q99">
        <v>0.95820000000000005</v>
      </c>
      <c r="R99">
        <v>0.95930000000000004</v>
      </c>
      <c r="S99">
        <v>0.9597</v>
      </c>
      <c r="T99">
        <v>0.96109999999999995</v>
      </c>
      <c r="U99">
        <v>0.96150000000000002</v>
      </c>
      <c r="V99">
        <v>0.96230000000000004</v>
      </c>
      <c r="W99">
        <v>0.96260000000000001</v>
      </c>
      <c r="X99">
        <v>0.96230000000000004</v>
      </c>
      <c r="Y99">
        <v>0.96299999999999997</v>
      </c>
      <c r="Z99">
        <v>0.96289999999999998</v>
      </c>
      <c r="AA99">
        <v>0.96440000000000003</v>
      </c>
      <c r="AB99">
        <v>0.9657</v>
      </c>
      <c r="AC99">
        <v>0.96709999999999996</v>
      </c>
      <c r="AD99">
        <v>0.96779999999999999</v>
      </c>
      <c r="AE99">
        <v>0.96799999999999997</v>
      </c>
      <c r="AF99">
        <v>0.96809999999999996</v>
      </c>
      <c r="AG99">
        <v>0.96840000000000004</v>
      </c>
      <c r="AH99">
        <v>0.96950000000000003</v>
      </c>
      <c r="AI99">
        <v>0.97050000000000003</v>
      </c>
      <c r="AJ99">
        <v>0.9698</v>
      </c>
      <c r="AK99">
        <v>0.96919999999999995</v>
      </c>
      <c r="AL99">
        <v>0.96699999999999997</v>
      </c>
      <c r="AM99">
        <v>0.96830000000000005</v>
      </c>
      <c r="AN99">
        <v>0.96830000000000005</v>
      </c>
      <c r="AO99">
        <v>0.96899999999999997</v>
      </c>
      <c r="AP99">
        <v>0.96809999999999996</v>
      </c>
      <c r="AQ99">
        <v>0.96760000000000002</v>
      </c>
      <c r="AR99">
        <v>0.96730000000000005</v>
      </c>
      <c r="AS99">
        <v>0.9667</v>
      </c>
      <c r="AT99">
        <v>0.96619999999999995</v>
      </c>
      <c r="AU99">
        <v>0.96609999999999996</v>
      </c>
      <c r="AV99">
        <v>0.96640000000000004</v>
      </c>
      <c r="AW99">
        <v>0.96679999999999999</v>
      </c>
      <c r="AX99">
        <v>0.96619999999999995</v>
      </c>
      <c r="AY99">
        <v>0.96609999999999996</v>
      </c>
      <c r="AZ99">
        <v>0.96530000000000005</v>
      </c>
      <c r="BA99">
        <v>0.96540000000000004</v>
      </c>
      <c r="BB99">
        <v>0.9647</v>
      </c>
      <c r="BC99">
        <v>0.96560000000000001</v>
      </c>
      <c r="BD99">
        <v>0.96479999999999999</v>
      </c>
      <c r="BE99">
        <v>0.96430000000000005</v>
      </c>
      <c r="BF99">
        <v>0.96450000000000002</v>
      </c>
      <c r="BG99">
        <v>0.96399999999999997</v>
      </c>
      <c r="BH99">
        <v>0.96399999999999997</v>
      </c>
      <c r="BI99">
        <v>0.96319999999999995</v>
      </c>
      <c r="BJ99">
        <v>0.96330000000000005</v>
      </c>
      <c r="BK99">
        <v>0.96360000000000001</v>
      </c>
      <c r="BL99">
        <v>0.96350000000000002</v>
      </c>
      <c r="BM99">
        <v>0.9637</v>
      </c>
      <c r="BN99">
        <v>0.96140000000000003</v>
      </c>
      <c r="BO99">
        <v>0.96220000000000006</v>
      </c>
      <c r="BP99">
        <v>0.96150000000000002</v>
      </c>
      <c r="BQ99">
        <v>0.96199999999999997</v>
      </c>
      <c r="BR99">
        <v>0.96120000000000005</v>
      </c>
      <c r="BS99">
        <v>0.96089999999999998</v>
      </c>
      <c r="BT99">
        <v>0.96130000000000004</v>
      </c>
      <c r="BU99">
        <v>0.96089999999999998</v>
      </c>
      <c r="BV99">
        <v>0.96209999999999996</v>
      </c>
      <c r="BW99">
        <v>0.95950000000000002</v>
      </c>
      <c r="BX99">
        <v>0.9607</v>
      </c>
      <c r="BY99">
        <v>0.96030000000000004</v>
      </c>
      <c r="BZ99">
        <v>0.96099999999999997</v>
      </c>
      <c r="CA99">
        <v>0.95909999999999995</v>
      </c>
      <c r="CB99">
        <v>0.95799999999999996</v>
      </c>
      <c r="CC99">
        <v>0.95860000000000001</v>
      </c>
      <c r="CD99">
        <v>0.95799999999999996</v>
      </c>
      <c r="CE99">
        <v>0.95750000000000002</v>
      </c>
      <c r="CF99">
        <v>0.95530000000000004</v>
      </c>
      <c r="CG99">
        <v>0.95699999999999996</v>
      </c>
      <c r="CH99">
        <v>0.9556</v>
      </c>
      <c r="CI99">
        <v>0.95609999999999995</v>
      </c>
      <c r="CJ99">
        <v>0.95589999999999997</v>
      </c>
      <c r="CK99">
        <v>0.95569999999999999</v>
      </c>
      <c r="CL99">
        <v>0.95609999999999995</v>
      </c>
      <c r="CM99">
        <v>0</v>
      </c>
      <c r="CN99">
        <v>0</v>
      </c>
      <c r="CO99" t="s">
        <v>217</v>
      </c>
      <c r="CP99">
        <v>0</v>
      </c>
      <c r="CQ99">
        <v>0</v>
      </c>
      <c r="CR99">
        <v>0</v>
      </c>
      <c r="CS99">
        <v>0</v>
      </c>
      <c r="CT99">
        <v>0</v>
      </c>
      <c r="CU99">
        <v>0</v>
      </c>
      <c r="CV99">
        <v>0</v>
      </c>
      <c r="CW99">
        <v>0</v>
      </c>
    </row>
    <row r="100" spans="4:101" x14ac:dyDescent="0.15">
      <c r="D100" s="26">
        <v>45301</v>
      </c>
      <c r="E100" s="27">
        <v>0.42807870370370371</v>
      </c>
      <c r="F100">
        <v>45</v>
      </c>
      <c r="G100">
        <v>10</v>
      </c>
      <c r="H100">
        <v>0</v>
      </c>
      <c r="I100">
        <v>270</v>
      </c>
      <c r="J100">
        <v>0.94630000000000003</v>
      </c>
      <c r="K100">
        <v>0.94989999999999997</v>
      </c>
      <c r="L100">
        <v>0.94930000000000003</v>
      </c>
      <c r="M100">
        <v>0.9516</v>
      </c>
      <c r="N100">
        <v>0.95399999999999996</v>
      </c>
      <c r="O100">
        <v>0.95399999999999996</v>
      </c>
      <c r="P100">
        <v>0.95650000000000002</v>
      </c>
      <c r="Q100">
        <v>0.95689999999999997</v>
      </c>
      <c r="R100">
        <v>0.95879999999999999</v>
      </c>
      <c r="S100">
        <v>0.95930000000000004</v>
      </c>
      <c r="T100">
        <v>0.9607</v>
      </c>
      <c r="U100">
        <v>0.96099999999999997</v>
      </c>
      <c r="V100">
        <v>0.96120000000000005</v>
      </c>
      <c r="W100">
        <v>0.96150000000000002</v>
      </c>
      <c r="X100">
        <v>0.96150000000000002</v>
      </c>
      <c r="Y100">
        <v>0.96230000000000004</v>
      </c>
      <c r="Z100">
        <v>0.96250000000000002</v>
      </c>
      <c r="AA100">
        <v>0.96340000000000003</v>
      </c>
      <c r="AB100">
        <v>0.96509999999999996</v>
      </c>
      <c r="AC100">
        <v>0.96540000000000004</v>
      </c>
      <c r="AD100">
        <v>0.96689999999999998</v>
      </c>
      <c r="AE100">
        <v>0.96689999999999998</v>
      </c>
      <c r="AF100">
        <v>0.96850000000000003</v>
      </c>
      <c r="AG100">
        <v>0.96870000000000001</v>
      </c>
      <c r="AH100">
        <v>0.96879999999999999</v>
      </c>
      <c r="AI100">
        <v>0.96919999999999995</v>
      </c>
      <c r="AJ100">
        <v>0.96819999999999995</v>
      </c>
      <c r="AK100">
        <v>0.96830000000000005</v>
      </c>
      <c r="AL100">
        <v>0.9667</v>
      </c>
      <c r="AM100">
        <v>0.96819999999999995</v>
      </c>
      <c r="AN100">
        <v>0.96809999999999996</v>
      </c>
      <c r="AO100">
        <v>0.96760000000000002</v>
      </c>
      <c r="AP100">
        <v>0.96740000000000004</v>
      </c>
      <c r="AQ100">
        <v>0.96619999999999995</v>
      </c>
      <c r="AR100">
        <v>0.96619999999999995</v>
      </c>
      <c r="AS100">
        <v>0.96560000000000001</v>
      </c>
      <c r="AT100">
        <v>0.96609999999999996</v>
      </c>
      <c r="AU100">
        <v>0.96599999999999997</v>
      </c>
      <c r="AV100">
        <v>0.96599999999999997</v>
      </c>
      <c r="AW100">
        <v>0.96589999999999998</v>
      </c>
      <c r="AX100">
        <v>0.96479999999999999</v>
      </c>
      <c r="AY100">
        <v>0.96530000000000005</v>
      </c>
      <c r="AZ100">
        <v>0.96499999999999997</v>
      </c>
      <c r="BA100">
        <v>0.96540000000000004</v>
      </c>
      <c r="BB100">
        <v>0.96460000000000001</v>
      </c>
      <c r="BC100">
        <v>0.96460000000000001</v>
      </c>
      <c r="BD100">
        <v>0.96430000000000005</v>
      </c>
      <c r="BE100">
        <v>0.96309999999999996</v>
      </c>
      <c r="BF100">
        <v>0.96379999999999999</v>
      </c>
      <c r="BG100">
        <v>0.96299999999999997</v>
      </c>
      <c r="BH100">
        <v>0.96379999999999999</v>
      </c>
      <c r="BI100">
        <v>0.96319999999999995</v>
      </c>
      <c r="BJ100">
        <v>0.96299999999999997</v>
      </c>
      <c r="BK100">
        <v>0.96279999999999999</v>
      </c>
      <c r="BL100">
        <v>0.9617</v>
      </c>
      <c r="BM100">
        <v>0.96199999999999997</v>
      </c>
      <c r="BN100">
        <v>0.96099999999999997</v>
      </c>
      <c r="BO100">
        <v>0.96179999999999999</v>
      </c>
      <c r="BP100">
        <v>0.9617</v>
      </c>
      <c r="BQ100">
        <v>0.9617</v>
      </c>
      <c r="BR100">
        <v>0.96130000000000004</v>
      </c>
      <c r="BS100">
        <v>0.95989999999999998</v>
      </c>
      <c r="BT100">
        <v>0.96040000000000003</v>
      </c>
      <c r="BU100">
        <v>0.95850000000000002</v>
      </c>
      <c r="BV100">
        <v>0.96120000000000005</v>
      </c>
      <c r="BW100">
        <v>0.95979999999999999</v>
      </c>
      <c r="BX100">
        <v>0.96050000000000002</v>
      </c>
      <c r="BY100">
        <v>0.96</v>
      </c>
      <c r="BZ100">
        <v>0.9597</v>
      </c>
      <c r="CA100">
        <v>0.95850000000000002</v>
      </c>
      <c r="CB100">
        <v>0.95650000000000002</v>
      </c>
      <c r="CC100">
        <v>0.95740000000000003</v>
      </c>
      <c r="CD100">
        <v>0.95640000000000003</v>
      </c>
      <c r="CE100">
        <v>0.95760000000000001</v>
      </c>
      <c r="CF100">
        <v>0.95499999999999996</v>
      </c>
      <c r="CG100">
        <v>0.9577</v>
      </c>
      <c r="CH100">
        <v>0.95479999999999998</v>
      </c>
      <c r="CI100">
        <v>0.95430000000000004</v>
      </c>
      <c r="CJ100">
        <v>0.9556</v>
      </c>
      <c r="CK100">
        <v>0.95340000000000003</v>
      </c>
      <c r="CL100">
        <v>0.95520000000000005</v>
      </c>
      <c r="CM100">
        <v>0</v>
      </c>
      <c r="CN100">
        <v>0</v>
      </c>
      <c r="CO100" t="s">
        <v>217</v>
      </c>
      <c r="CP100">
        <v>0</v>
      </c>
      <c r="CQ100">
        <v>0</v>
      </c>
      <c r="CR100">
        <v>0</v>
      </c>
      <c r="CS100">
        <v>0</v>
      </c>
      <c r="CT100">
        <v>0</v>
      </c>
      <c r="CU100">
        <v>0</v>
      </c>
      <c r="CV100">
        <v>0</v>
      </c>
      <c r="CW100">
        <v>0</v>
      </c>
    </row>
    <row r="101" spans="4:101" x14ac:dyDescent="0.15">
      <c r="D101" s="26">
        <v>45301</v>
      </c>
      <c r="E101" s="27">
        <v>0.42812500000000003</v>
      </c>
      <c r="F101">
        <v>45</v>
      </c>
      <c r="G101">
        <v>15</v>
      </c>
      <c r="H101">
        <v>0</v>
      </c>
      <c r="I101">
        <v>270</v>
      </c>
      <c r="J101">
        <v>0.94769999999999999</v>
      </c>
      <c r="K101">
        <v>0.94710000000000005</v>
      </c>
      <c r="L101">
        <v>0.94699999999999995</v>
      </c>
      <c r="M101">
        <v>0.94969999999999999</v>
      </c>
      <c r="N101">
        <v>0.9526</v>
      </c>
      <c r="O101">
        <v>0.9536</v>
      </c>
      <c r="P101">
        <v>0.95520000000000005</v>
      </c>
      <c r="Q101">
        <v>0.95589999999999997</v>
      </c>
      <c r="R101">
        <v>0.95750000000000002</v>
      </c>
      <c r="S101">
        <v>0.95789999999999997</v>
      </c>
      <c r="T101">
        <v>0.95909999999999995</v>
      </c>
      <c r="U101">
        <v>0.95950000000000002</v>
      </c>
      <c r="V101">
        <v>0.96020000000000005</v>
      </c>
      <c r="W101">
        <v>0.96099999999999997</v>
      </c>
      <c r="X101">
        <v>0.96030000000000004</v>
      </c>
      <c r="Y101">
        <v>0.96050000000000002</v>
      </c>
      <c r="Z101">
        <v>0.96030000000000004</v>
      </c>
      <c r="AA101">
        <v>0.96230000000000004</v>
      </c>
      <c r="AB101">
        <v>0.96399999999999997</v>
      </c>
      <c r="AC101">
        <v>0.96530000000000005</v>
      </c>
      <c r="AD101">
        <v>0.96540000000000004</v>
      </c>
      <c r="AE101">
        <v>0.96579999999999999</v>
      </c>
      <c r="AF101">
        <v>0.96640000000000004</v>
      </c>
      <c r="AG101">
        <v>0.9667</v>
      </c>
      <c r="AH101">
        <v>0.96750000000000003</v>
      </c>
      <c r="AI101">
        <v>0.96819999999999995</v>
      </c>
      <c r="AJ101">
        <v>0.96750000000000003</v>
      </c>
      <c r="AK101">
        <v>0.96760000000000002</v>
      </c>
      <c r="AL101">
        <v>0.96579999999999999</v>
      </c>
      <c r="AM101">
        <v>0.96640000000000004</v>
      </c>
      <c r="AN101">
        <v>0.96589999999999998</v>
      </c>
      <c r="AO101">
        <v>0.96640000000000004</v>
      </c>
      <c r="AP101">
        <v>0.96630000000000005</v>
      </c>
      <c r="AQ101">
        <v>0.96579999999999999</v>
      </c>
      <c r="AR101">
        <v>0.9647</v>
      </c>
      <c r="AS101">
        <v>0.96440000000000003</v>
      </c>
      <c r="AT101">
        <v>0.96409999999999996</v>
      </c>
      <c r="AU101">
        <v>0.96409999999999996</v>
      </c>
      <c r="AV101">
        <v>0.96479999999999999</v>
      </c>
      <c r="AW101">
        <v>0.96530000000000005</v>
      </c>
      <c r="AX101">
        <v>0.96440000000000003</v>
      </c>
      <c r="AY101">
        <v>0.96479999999999999</v>
      </c>
      <c r="AZ101">
        <v>0.96350000000000002</v>
      </c>
      <c r="BA101">
        <v>0.96330000000000005</v>
      </c>
      <c r="BB101">
        <v>0.96260000000000001</v>
      </c>
      <c r="BC101">
        <v>0.96350000000000002</v>
      </c>
      <c r="BD101">
        <v>0.96319999999999995</v>
      </c>
      <c r="BE101">
        <v>0.9627</v>
      </c>
      <c r="BF101">
        <v>0.96220000000000006</v>
      </c>
      <c r="BG101">
        <v>0.9617</v>
      </c>
      <c r="BH101">
        <v>0.96209999999999996</v>
      </c>
      <c r="BI101">
        <v>0.96140000000000003</v>
      </c>
      <c r="BJ101">
        <v>0.96179999999999999</v>
      </c>
      <c r="BK101">
        <v>0.96140000000000003</v>
      </c>
      <c r="BL101">
        <v>0.9617</v>
      </c>
      <c r="BM101">
        <v>0.96220000000000006</v>
      </c>
      <c r="BN101">
        <v>0.95950000000000002</v>
      </c>
      <c r="BO101">
        <v>0.95979999999999999</v>
      </c>
      <c r="BP101">
        <v>0.95940000000000003</v>
      </c>
      <c r="BQ101">
        <v>0.96050000000000002</v>
      </c>
      <c r="BR101">
        <v>0.96009999999999995</v>
      </c>
      <c r="BS101">
        <v>0.95920000000000005</v>
      </c>
      <c r="BT101">
        <v>0.95899999999999996</v>
      </c>
      <c r="BU101">
        <v>0.95809999999999995</v>
      </c>
      <c r="BV101">
        <v>0.96030000000000004</v>
      </c>
      <c r="BW101">
        <v>0.95760000000000001</v>
      </c>
      <c r="BX101">
        <v>0.95840000000000003</v>
      </c>
      <c r="BY101">
        <v>0.95779999999999998</v>
      </c>
      <c r="BZ101">
        <v>0.95950000000000002</v>
      </c>
      <c r="CA101">
        <v>0.95830000000000004</v>
      </c>
      <c r="CB101">
        <v>0.95720000000000005</v>
      </c>
      <c r="CC101">
        <v>0.95569999999999999</v>
      </c>
      <c r="CD101">
        <v>0.95520000000000005</v>
      </c>
      <c r="CE101">
        <v>0.95530000000000004</v>
      </c>
      <c r="CF101">
        <v>0.95330000000000004</v>
      </c>
      <c r="CG101">
        <v>0.95550000000000002</v>
      </c>
      <c r="CH101">
        <v>0.95289999999999997</v>
      </c>
      <c r="CI101">
        <v>0.9546</v>
      </c>
      <c r="CJ101">
        <v>0.95579999999999998</v>
      </c>
      <c r="CK101">
        <v>0.95489999999999997</v>
      </c>
      <c r="CL101">
        <v>0.95120000000000005</v>
      </c>
      <c r="CM101">
        <v>0</v>
      </c>
      <c r="CN101">
        <v>0</v>
      </c>
      <c r="CO101" t="s">
        <v>217</v>
      </c>
      <c r="CP101">
        <v>0</v>
      </c>
      <c r="CQ101">
        <v>0</v>
      </c>
      <c r="CR101">
        <v>0</v>
      </c>
      <c r="CS101">
        <v>0</v>
      </c>
      <c r="CT101">
        <v>0</v>
      </c>
      <c r="CU101">
        <v>0</v>
      </c>
      <c r="CV101">
        <v>0</v>
      </c>
      <c r="CW101">
        <v>0</v>
      </c>
    </row>
    <row r="102" spans="4:101" x14ac:dyDescent="0.15">
      <c r="D102" s="26">
        <v>45301</v>
      </c>
      <c r="E102" s="27">
        <v>0.4281712962962963</v>
      </c>
      <c r="F102">
        <v>45</v>
      </c>
      <c r="G102">
        <v>20</v>
      </c>
      <c r="H102">
        <v>0</v>
      </c>
      <c r="I102">
        <v>270</v>
      </c>
      <c r="J102">
        <v>0.9456</v>
      </c>
      <c r="K102">
        <v>0.94699999999999995</v>
      </c>
      <c r="L102">
        <v>0.94640000000000002</v>
      </c>
      <c r="M102">
        <v>0.94810000000000005</v>
      </c>
      <c r="N102">
        <v>0.94989999999999997</v>
      </c>
      <c r="O102">
        <v>0.95130000000000003</v>
      </c>
      <c r="P102">
        <v>0.95350000000000001</v>
      </c>
      <c r="Q102">
        <v>0.95509999999999995</v>
      </c>
      <c r="R102">
        <v>0.95599999999999996</v>
      </c>
      <c r="S102">
        <v>0.95650000000000002</v>
      </c>
      <c r="T102">
        <v>0.95760000000000001</v>
      </c>
      <c r="U102">
        <v>0.95809999999999995</v>
      </c>
      <c r="V102">
        <v>0.95899999999999996</v>
      </c>
      <c r="W102">
        <v>0.95930000000000004</v>
      </c>
      <c r="X102">
        <v>0.95909999999999995</v>
      </c>
      <c r="Y102">
        <v>0.95909999999999995</v>
      </c>
      <c r="Z102">
        <v>0.95920000000000005</v>
      </c>
      <c r="AA102">
        <v>0.96040000000000003</v>
      </c>
      <c r="AB102">
        <v>0.96220000000000006</v>
      </c>
      <c r="AC102">
        <v>0.96319999999999995</v>
      </c>
      <c r="AD102">
        <v>0.96399999999999997</v>
      </c>
      <c r="AE102">
        <v>0.96489999999999998</v>
      </c>
      <c r="AF102">
        <v>0.96509999999999996</v>
      </c>
      <c r="AG102">
        <v>0.96560000000000001</v>
      </c>
      <c r="AH102">
        <v>0.96579999999999999</v>
      </c>
      <c r="AI102">
        <v>0.9657</v>
      </c>
      <c r="AJ102">
        <v>0.96579999999999999</v>
      </c>
      <c r="AK102">
        <v>0.96530000000000005</v>
      </c>
      <c r="AL102">
        <v>0.96450000000000002</v>
      </c>
      <c r="AM102">
        <v>0.96479999999999999</v>
      </c>
      <c r="AN102">
        <v>0.96499999999999997</v>
      </c>
      <c r="AO102">
        <v>0.9647</v>
      </c>
      <c r="AP102">
        <v>0.96419999999999995</v>
      </c>
      <c r="AQ102">
        <v>0.96409999999999996</v>
      </c>
      <c r="AR102">
        <v>0.96350000000000002</v>
      </c>
      <c r="AS102">
        <v>0.96309999999999996</v>
      </c>
      <c r="AT102">
        <v>0.96250000000000002</v>
      </c>
      <c r="AU102">
        <v>0.96240000000000003</v>
      </c>
      <c r="AV102">
        <v>0.9627</v>
      </c>
      <c r="AW102">
        <v>0.96279999999999999</v>
      </c>
      <c r="AX102">
        <v>0.9627</v>
      </c>
      <c r="AY102">
        <v>0.96260000000000001</v>
      </c>
      <c r="AZ102">
        <v>0.96279999999999999</v>
      </c>
      <c r="BA102">
        <v>0.96209999999999996</v>
      </c>
      <c r="BB102">
        <v>0.96140000000000003</v>
      </c>
      <c r="BC102">
        <v>0.96150000000000002</v>
      </c>
      <c r="BD102">
        <v>0.96150000000000002</v>
      </c>
      <c r="BE102">
        <v>0.96109999999999995</v>
      </c>
      <c r="BF102">
        <v>0.96089999999999998</v>
      </c>
      <c r="BG102">
        <v>0.9607</v>
      </c>
      <c r="BH102">
        <v>0.96050000000000002</v>
      </c>
      <c r="BI102">
        <v>0.96009999999999995</v>
      </c>
      <c r="BJ102">
        <v>0.9597</v>
      </c>
      <c r="BK102">
        <v>0.95960000000000001</v>
      </c>
      <c r="BL102">
        <v>0.95960000000000001</v>
      </c>
      <c r="BM102">
        <v>0.95950000000000002</v>
      </c>
      <c r="BN102">
        <v>0.95930000000000004</v>
      </c>
      <c r="BO102">
        <v>0.9587</v>
      </c>
      <c r="BP102">
        <v>0.95850000000000002</v>
      </c>
      <c r="BQ102">
        <v>0.95840000000000003</v>
      </c>
      <c r="BR102">
        <v>0.95840000000000003</v>
      </c>
      <c r="BS102">
        <v>0.95750000000000002</v>
      </c>
      <c r="BT102">
        <v>0.95709999999999995</v>
      </c>
      <c r="BU102">
        <v>0.95709999999999995</v>
      </c>
      <c r="BV102">
        <v>0.95799999999999996</v>
      </c>
      <c r="BW102">
        <v>0.95750000000000002</v>
      </c>
      <c r="BX102">
        <v>0.95689999999999997</v>
      </c>
      <c r="BY102">
        <v>0.95660000000000001</v>
      </c>
      <c r="BZ102">
        <v>0.95669999999999999</v>
      </c>
      <c r="CA102">
        <v>0.95640000000000003</v>
      </c>
      <c r="CB102">
        <v>0.9556</v>
      </c>
      <c r="CC102">
        <v>0.95489999999999997</v>
      </c>
      <c r="CD102">
        <v>0.95509999999999995</v>
      </c>
      <c r="CE102">
        <v>0.95369999999999999</v>
      </c>
      <c r="CF102">
        <v>0.95250000000000001</v>
      </c>
      <c r="CG102">
        <v>0.95279999999999998</v>
      </c>
      <c r="CH102">
        <v>0.95130000000000003</v>
      </c>
      <c r="CI102">
        <v>0.95130000000000003</v>
      </c>
      <c r="CJ102">
        <v>0.95199999999999996</v>
      </c>
      <c r="CK102">
        <v>0.95220000000000005</v>
      </c>
      <c r="CL102">
        <v>0.95240000000000002</v>
      </c>
      <c r="CM102">
        <v>0</v>
      </c>
      <c r="CN102">
        <v>0</v>
      </c>
      <c r="CO102" t="s">
        <v>217</v>
      </c>
      <c r="CP102">
        <v>0</v>
      </c>
      <c r="CQ102">
        <v>0</v>
      </c>
      <c r="CR102">
        <v>0</v>
      </c>
      <c r="CS102">
        <v>0</v>
      </c>
      <c r="CT102">
        <v>0</v>
      </c>
      <c r="CU102">
        <v>0</v>
      </c>
      <c r="CV102">
        <v>0</v>
      </c>
      <c r="CW102">
        <v>0</v>
      </c>
    </row>
    <row r="103" spans="4:101" x14ac:dyDescent="0.15">
      <c r="D103" s="26">
        <v>45301</v>
      </c>
      <c r="E103" s="27">
        <v>0.42821759259259262</v>
      </c>
      <c r="F103">
        <v>45</v>
      </c>
      <c r="G103">
        <v>25</v>
      </c>
      <c r="H103">
        <v>0</v>
      </c>
      <c r="I103">
        <v>270</v>
      </c>
      <c r="J103">
        <v>0.94410000000000005</v>
      </c>
      <c r="K103">
        <v>0.94310000000000005</v>
      </c>
      <c r="L103">
        <v>0.94420000000000004</v>
      </c>
      <c r="M103">
        <v>0.94579999999999997</v>
      </c>
      <c r="N103">
        <v>0.94930000000000003</v>
      </c>
      <c r="O103">
        <v>0.9496</v>
      </c>
      <c r="P103">
        <v>0.9516</v>
      </c>
      <c r="Q103">
        <v>0.95279999999999998</v>
      </c>
      <c r="R103">
        <v>0.95389999999999997</v>
      </c>
      <c r="S103">
        <v>0.95469999999999999</v>
      </c>
      <c r="T103">
        <v>0.95520000000000005</v>
      </c>
      <c r="U103">
        <v>0.95579999999999998</v>
      </c>
      <c r="V103">
        <v>0.95630000000000004</v>
      </c>
      <c r="W103">
        <v>0.95750000000000002</v>
      </c>
      <c r="X103">
        <v>0.95679999999999998</v>
      </c>
      <c r="Y103">
        <v>0.95640000000000003</v>
      </c>
      <c r="Z103">
        <v>0.95689999999999997</v>
      </c>
      <c r="AA103">
        <v>0.95820000000000005</v>
      </c>
      <c r="AB103">
        <v>0.9607</v>
      </c>
      <c r="AC103">
        <v>0.96140000000000003</v>
      </c>
      <c r="AD103">
        <v>0.96120000000000005</v>
      </c>
      <c r="AE103">
        <v>0.96230000000000004</v>
      </c>
      <c r="AF103">
        <v>0.96179999999999999</v>
      </c>
      <c r="AG103">
        <v>0.96379999999999999</v>
      </c>
      <c r="AH103">
        <v>0.96360000000000001</v>
      </c>
      <c r="AI103">
        <v>0.9647</v>
      </c>
      <c r="AJ103">
        <v>0.96389999999999998</v>
      </c>
      <c r="AK103">
        <v>0.96399999999999997</v>
      </c>
      <c r="AL103">
        <v>0.96220000000000006</v>
      </c>
      <c r="AM103">
        <v>0.96209999999999996</v>
      </c>
      <c r="AN103">
        <v>0.9627</v>
      </c>
      <c r="AO103">
        <v>0.9627</v>
      </c>
      <c r="AP103">
        <v>0.96309999999999996</v>
      </c>
      <c r="AQ103">
        <v>0.96209999999999996</v>
      </c>
      <c r="AR103">
        <v>0.96050000000000002</v>
      </c>
      <c r="AS103">
        <v>0.96089999999999998</v>
      </c>
      <c r="AT103">
        <v>0.95989999999999998</v>
      </c>
      <c r="AU103">
        <v>0.96089999999999998</v>
      </c>
      <c r="AV103">
        <v>0.96060000000000001</v>
      </c>
      <c r="AW103">
        <v>0.96120000000000005</v>
      </c>
      <c r="AX103">
        <v>0.96060000000000001</v>
      </c>
      <c r="AY103">
        <v>0.96099999999999997</v>
      </c>
      <c r="AZ103">
        <v>0.96009999999999995</v>
      </c>
      <c r="BA103">
        <v>0.95909999999999995</v>
      </c>
      <c r="BB103">
        <v>0.95879999999999999</v>
      </c>
      <c r="BC103">
        <v>0.95909999999999995</v>
      </c>
      <c r="BD103">
        <v>0.95979999999999999</v>
      </c>
      <c r="BE103">
        <v>0.9587</v>
      </c>
      <c r="BF103">
        <v>0.95789999999999997</v>
      </c>
      <c r="BG103">
        <v>0.95809999999999995</v>
      </c>
      <c r="BH103">
        <v>0.95720000000000005</v>
      </c>
      <c r="BI103">
        <v>0.95779999999999998</v>
      </c>
      <c r="BJ103">
        <v>0.95709999999999995</v>
      </c>
      <c r="BK103">
        <v>0.95779999999999998</v>
      </c>
      <c r="BL103">
        <v>0.95720000000000005</v>
      </c>
      <c r="BM103">
        <v>0.95850000000000002</v>
      </c>
      <c r="BN103">
        <v>0.95640000000000003</v>
      </c>
      <c r="BO103">
        <v>0.95520000000000005</v>
      </c>
      <c r="BP103">
        <v>0.95540000000000003</v>
      </c>
      <c r="BQ103">
        <v>0.95530000000000004</v>
      </c>
      <c r="BR103">
        <v>0.95720000000000005</v>
      </c>
      <c r="BS103">
        <v>0.95579999999999998</v>
      </c>
      <c r="BT103">
        <v>0.95540000000000003</v>
      </c>
      <c r="BU103">
        <v>0.95540000000000003</v>
      </c>
      <c r="BV103">
        <v>0.95589999999999997</v>
      </c>
      <c r="BW103">
        <v>0.95509999999999995</v>
      </c>
      <c r="BX103">
        <v>0.95409999999999995</v>
      </c>
      <c r="BY103">
        <v>0.95420000000000005</v>
      </c>
      <c r="BZ103">
        <v>0.95420000000000005</v>
      </c>
      <c r="CA103">
        <v>0.95550000000000002</v>
      </c>
      <c r="CB103">
        <v>0.95369999999999999</v>
      </c>
      <c r="CC103">
        <v>0.95189999999999997</v>
      </c>
      <c r="CD103">
        <v>0.9526</v>
      </c>
      <c r="CE103">
        <v>0.95130000000000003</v>
      </c>
      <c r="CF103">
        <v>0.95179999999999998</v>
      </c>
      <c r="CG103">
        <v>0.95030000000000003</v>
      </c>
      <c r="CH103">
        <v>0.95</v>
      </c>
      <c r="CI103">
        <v>0.9496</v>
      </c>
      <c r="CJ103">
        <v>0.95399999999999996</v>
      </c>
      <c r="CK103">
        <v>0.95199999999999996</v>
      </c>
      <c r="CL103">
        <v>0.94750000000000001</v>
      </c>
      <c r="CM103">
        <v>0</v>
      </c>
      <c r="CN103">
        <v>0</v>
      </c>
      <c r="CO103" t="s">
        <v>217</v>
      </c>
      <c r="CP103">
        <v>0</v>
      </c>
      <c r="CQ103">
        <v>0</v>
      </c>
      <c r="CR103">
        <v>0</v>
      </c>
      <c r="CS103">
        <v>0</v>
      </c>
      <c r="CT103">
        <v>0</v>
      </c>
      <c r="CU103">
        <v>0</v>
      </c>
      <c r="CV103">
        <v>0</v>
      </c>
      <c r="CW103">
        <v>0</v>
      </c>
    </row>
    <row r="104" spans="4:101" x14ac:dyDescent="0.15">
      <c r="D104" s="26">
        <v>45301</v>
      </c>
      <c r="E104" s="27">
        <v>0.42826388888888883</v>
      </c>
      <c r="F104">
        <v>45</v>
      </c>
      <c r="G104">
        <v>30</v>
      </c>
      <c r="H104">
        <v>0</v>
      </c>
      <c r="I104">
        <v>270</v>
      </c>
      <c r="J104">
        <v>0.94230000000000003</v>
      </c>
      <c r="K104">
        <v>0.94130000000000003</v>
      </c>
      <c r="L104">
        <v>0.94159999999999999</v>
      </c>
      <c r="M104">
        <v>0.94369999999999998</v>
      </c>
      <c r="N104">
        <v>0.94640000000000002</v>
      </c>
      <c r="O104">
        <v>0.94740000000000002</v>
      </c>
      <c r="P104">
        <v>0.94889999999999997</v>
      </c>
      <c r="Q104">
        <v>0.95020000000000004</v>
      </c>
      <c r="R104">
        <v>0.95140000000000002</v>
      </c>
      <c r="S104">
        <v>0.95209999999999995</v>
      </c>
      <c r="T104">
        <v>0.95299999999999996</v>
      </c>
      <c r="U104">
        <v>0.95320000000000005</v>
      </c>
      <c r="V104">
        <v>0.95399999999999996</v>
      </c>
      <c r="W104">
        <v>0.95469999999999999</v>
      </c>
      <c r="X104">
        <v>0.9546</v>
      </c>
      <c r="Y104">
        <v>0.95409999999999995</v>
      </c>
      <c r="Z104">
        <v>0.95420000000000005</v>
      </c>
      <c r="AA104">
        <v>0.95569999999999999</v>
      </c>
      <c r="AB104">
        <v>0.9577</v>
      </c>
      <c r="AC104">
        <v>0.95879999999999999</v>
      </c>
      <c r="AD104">
        <v>0.9587</v>
      </c>
      <c r="AE104">
        <v>0.9597</v>
      </c>
      <c r="AF104">
        <v>0.95979999999999999</v>
      </c>
      <c r="AG104">
        <v>0.96099999999999997</v>
      </c>
      <c r="AH104">
        <v>0.96120000000000005</v>
      </c>
      <c r="AI104">
        <v>0.96120000000000005</v>
      </c>
      <c r="AJ104">
        <v>0.96130000000000004</v>
      </c>
      <c r="AK104">
        <v>0.96099999999999997</v>
      </c>
      <c r="AL104">
        <v>0.96020000000000005</v>
      </c>
      <c r="AM104">
        <v>0.95989999999999998</v>
      </c>
      <c r="AN104">
        <v>0.95979999999999999</v>
      </c>
      <c r="AO104">
        <v>0.96</v>
      </c>
      <c r="AP104">
        <v>0.96</v>
      </c>
      <c r="AQ104">
        <v>0.9597</v>
      </c>
      <c r="AR104">
        <v>0.95820000000000005</v>
      </c>
      <c r="AS104">
        <v>0.95809999999999995</v>
      </c>
      <c r="AT104">
        <v>0.95779999999999998</v>
      </c>
      <c r="AU104">
        <v>0.95809999999999995</v>
      </c>
      <c r="AV104">
        <v>0.95809999999999995</v>
      </c>
      <c r="AW104">
        <v>0.95789999999999997</v>
      </c>
      <c r="AX104">
        <v>0.95750000000000002</v>
      </c>
      <c r="AY104">
        <v>0.9577</v>
      </c>
      <c r="AZ104">
        <v>0.95760000000000001</v>
      </c>
      <c r="BA104">
        <v>0.95679999999999998</v>
      </c>
      <c r="BB104">
        <v>0.95630000000000004</v>
      </c>
      <c r="BC104">
        <v>0.95679999999999998</v>
      </c>
      <c r="BD104">
        <v>0.95709999999999995</v>
      </c>
      <c r="BE104">
        <v>0.95660000000000001</v>
      </c>
      <c r="BF104">
        <v>0.95579999999999998</v>
      </c>
      <c r="BG104">
        <v>0.95569999999999999</v>
      </c>
      <c r="BH104">
        <v>0.95540000000000003</v>
      </c>
      <c r="BI104">
        <v>0.95569999999999999</v>
      </c>
      <c r="BJ104">
        <v>0.95540000000000003</v>
      </c>
      <c r="BK104">
        <v>0.95469999999999999</v>
      </c>
      <c r="BL104">
        <v>0.95469999999999999</v>
      </c>
      <c r="BM104">
        <v>0.95520000000000005</v>
      </c>
      <c r="BN104">
        <v>0.95389999999999997</v>
      </c>
      <c r="BO104">
        <v>0.95340000000000003</v>
      </c>
      <c r="BP104">
        <v>0.95320000000000005</v>
      </c>
      <c r="BQ104">
        <v>0.95350000000000001</v>
      </c>
      <c r="BR104">
        <v>0.95369999999999999</v>
      </c>
      <c r="BS104">
        <v>0.95309999999999995</v>
      </c>
      <c r="BT104">
        <v>0.95220000000000005</v>
      </c>
      <c r="BU104">
        <v>0.95220000000000005</v>
      </c>
      <c r="BV104">
        <v>0.95389999999999997</v>
      </c>
      <c r="BW104">
        <v>0.95299999999999996</v>
      </c>
      <c r="BX104">
        <v>0.95240000000000002</v>
      </c>
      <c r="BY104">
        <v>0.95150000000000001</v>
      </c>
      <c r="BZ104">
        <v>0.95150000000000001</v>
      </c>
      <c r="CA104">
        <v>0.95189999999999997</v>
      </c>
      <c r="CB104">
        <v>0.95109999999999995</v>
      </c>
      <c r="CC104">
        <v>0.94950000000000001</v>
      </c>
      <c r="CD104">
        <v>0.94969999999999999</v>
      </c>
      <c r="CE104">
        <v>0.9496</v>
      </c>
      <c r="CF104">
        <v>0.94850000000000001</v>
      </c>
      <c r="CG104">
        <v>0.94899999999999995</v>
      </c>
      <c r="CH104">
        <v>0.94640000000000002</v>
      </c>
      <c r="CI104">
        <v>0.94710000000000005</v>
      </c>
      <c r="CJ104">
        <v>0.94930000000000003</v>
      </c>
      <c r="CK104">
        <v>0.95040000000000002</v>
      </c>
      <c r="CL104">
        <v>0.94499999999999995</v>
      </c>
      <c r="CM104">
        <v>0</v>
      </c>
      <c r="CN104">
        <v>0</v>
      </c>
      <c r="CO104" t="s">
        <v>217</v>
      </c>
      <c r="CP104">
        <v>0</v>
      </c>
      <c r="CQ104">
        <v>0</v>
      </c>
      <c r="CR104">
        <v>0</v>
      </c>
      <c r="CS104">
        <v>0</v>
      </c>
      <c r="CT104">
        <v>0</v>
      </c>
      <c r="CU104">
        <v>0</v>
      </c>
      <c r="CV104">
        <v>0</v>
      </c>
      <c r="CW104">
        <v>0</v>
      </c>
    </row>
    <row r="105" spans="4:101" x14ac:dyDescent="0.15">
      <c r="D105" s="26">
        <v>45301</v>
      </c>
      <c r="E105" s="27">
        <v>0.42831018518518515</v>
      </c>
      <c r="F105">
        <v>45</v>
      </c>
      <c r="G105">
        <v>35</v>
      </c>
      <c r="H105">
        <v>0</v>
      </c>
      <c r="I105">
        <v>270</v>
      </c>
      <c r="J105">
        <v>0.93779999999999997</v>
      </c>
      <c r="K105">
        <v>0.93779999999999997</v>
      </c>
      <c r="L105">
        <v>0.93840000000000001</v>
      </c>
      <c r="M105">
        <v>0.94059999999999999</v>
      </c>
      <c r="N105">
        <v>0.94420000000000004</v>
      </c>
      <c r="O105">
        <v>0.94389999999999996</v>
      </c>
      <c r="P105">
        <v>0.94589999999999996</v>
      </c>
      <c r="Q105">
        <v>0.94630000000000003</v>
      </c>
      <c r="R105">
        <v>0.94820000000000004</v>
      </c>
      <c r="S105">
        <v>0.94910000000000005</v>
      </c>
      <c r="T105">
        <v>0.95009999999999994</v>
      </c>
      <c r="U105">
        <v>0.95040000000000002</v>
      </c>
      <c r="V105">
        <v>0.95079999999999998</v>
      </c>
      <c r="W105">
        <v>0.95130000000000003</v>
      </c>
      <c r="X105">
        <v>0.95089999999999997</v>
      </c>
      <c r="Y105">
        <v>0.95099999999999996</v>
      </c>
      <c r="Z105">
        <v>0.9516</v>
      </c>
      <c r="AA105">
        <v>0.95269999999999999</v>
      </c>
      <c r="AB105">
        <v>0.95509999999999995</v>
      </c>
      <c r="AC105">
        <v>0.95499999999999996</v>
      </c>
      <c r="AD105">
        <v>0.95520000000000005</v>
      </c>
      <c r="AE105">
        <v>0.9556</v>
      </c>
      <c r="AF105">
        <v>0.95689999999999997</v>
      </c>
      <c r="AG105">
        <v>0.95840000000000003</v>
      </c>
      <c r="AH105">
        <v>0.95779999999999998</v>
      </c>
      <c r="AI105">
        <v>0.9587</v>
      </c>
      <c r="AJ105">
        <v>0.95730000000000004</v>
      </c>
      <c r="AK105">
        <v>0.95779999999999998</v>
      </c>
      <c r="AL105">
        <v>0.95660000000000001</v>
      </c>
      <c r="AM105">
        <v>0.95689999999999997</v>
      </c>
      <c r="AN105">
        <v>0.95740000000000003</v>
      </c>
      <c r="AO105">
        <v>0.95730000000000004</v>
      </c>
      <c r="AP105">
        <v>0.95740000000000003</v>
      </c>
      <c r="AQ105">
        <v>0.9556</v>
      </c>
      <c r="AR105">
        <v>0.95489999999999997</v>
      </c>
      <c r="AS105">
        <v>0.95469999999999999</v>
      </c>
      <c r="AT105">
        <v>0.95479999999999998</v>
      </c>
      <c r="AU105">
        <v>0.9556</v>
      </c>
      <c r="AV105">
        <v>0.95509999999999995</v>
      </c>
      <c r="AW105">
        <v>0.95550000000000002</v>
      </c>
      <c r="AX105">
        <v>0.95420000000000005</v>
      </c>
      <c r="AY105">
        <v>0.95489999999999997</v>
      </c>
      <c r="AZ105">
        <v>0.95420000000000005</v>
      </c>
      <c r="BA105">
        <v>0.9536</v>
      </c>
      <c r="BB105">
        <v>0.9536</v>
      </c>
      <c r="BC105">
        <v>0.95389999999999997</v>
      </c>
      <c r="BD105">
        <v>0.95389999999999997</v>
      </c>
      <c r="BE105">
        <v>0.95230000000000004</v>
      </c>
      <c r="BF105">
        <v>0.95269999999999999</v>
      </c>
      <c r="BG105">
        <v>0.95220000000000005</v>
      </c>
      <c r="BH105">
        <v>0.95240000000000002</v>
      </c>
      <c r="BI105">
        <v>0.95269999999999999</v>
      </c>
      <c r="BJ105">
        <v>0.95220000000000005</v>
      </c>
      <c r="BK105">
        <v>0.95220000000000005</v>
      </c>
      <c r="BL105">
        <v>0.95099999999999996</v>
      </c>
      <c r="BM105">
        <v>0.95150000000000001</v>
      </c>
      <c r="BN105">
        <v>0.95050000000000001</v>
      </c>
      <c r="BO105">
        <v>0.94979999999999998</v>
      </c>
      <c r="BP105">
        <v>0.9506</v>
      </c>
      <c r="BQ105">
        <v>0.95079999999999998</v>
      </c>
      <c r="BR105">
        <v>0.95169999999999999</v>
      </c>
      <c r="BS105">
        <v>0.95</v>
      </c>
      <c r="BT105">
        <v>0.94979999999999998</v>
      </c>
      <c r="BU105">
        <v>0.94820000000000004</v>
      </c>
      <c r="BV105">
        <v>0.95099999999999996</v>
      </c>
      <c r="BW105">
        <v>0.94969999999999999</v>
      </c>
      <c r="BX105">
        <v>0.94920000000000004</v>
      </c>
      <c r="BY105">
        <v>0.94930000000000003</v>
      </c>
      <c r="BZ105">
        <v>0.94979999999999998</v>
      </c>
      <c r="CA105">
        <v>0.95020000000000004</v>
      </c>
      <c r="CB105">
        <v>0.9476</v>
      </c>
      <c r="CC105">
        <v>0.94630000000000003</v>
      </c>
      <c r="CD105">
        <v>0.94550000000000001</v>
      </c>
      <c r="CE105">
        <v>0.94630000000000003</v>
      </c>
      <c r="CF105">
        <v>0.9456</v>
      </c>
      <c r="CG105">
        <v>0.94640000000000002</v>
      </c>
      <c r="CH105">
        <v>0.94489999999999996</v>
      </c>
      <c r="CI105">
        <v>0.9446</v>
      </c>
      <c r="CJ105">
        <v>0.94650000000000001</v>
      </c>
      <c r="CK105">
        <v>0.94389999999999996</v>
      </c>
      <c r="CL105">
        <v>0.94179999999999997</v>
      </c>
      <c r="CM105">
        <v>0</v>
      </c>
      <c r="CN105">
        <v>0</v>
      </c>
      <c r="CO105" t="s">
        <v>217</v>
      </c>
      <c r="CP105">
        <v>0</v>
      </c>
      <c r="CQ105">
        <v>0</v>
      </c>
      <c r="CR105">
        <v>0</v>
      </c>
      <c r="CS105">
        <v>0</v>
      </c>
      <c r="CT105">
        <v>0</v>
      </c>
      <c r="CU105">
        <v>0</v>
      </c>
      <c r="CV105">
        <v>0</v>
      </c>
      <c r="CW105">
        <v>0</v>
      </c>
    </row>
    <row r="106" spans="4:101" x14ac:dyDescent="0.15">
      <c r="D106" s="26">
        <v>45301</v>
      </c>
      <c r="E106" s="27">
        <v>0.42834490740740744</v>
      </c>
      <c r="F106">
        <v>45</v>
      </c>
      <c r="G106">
        <v>40</v>
      </c>
      <c r="H106">
        <v>0</v>
      </c>
      <c r="I106">
        <v>270</v>
      </c>
      <c r="J106">
        <v>0.93279999999999996</v>
      </c>
      <c r="K106">
        <v>0.93679999999999997</v>
      </c>
      <c r="L106">
        <v>0.93459999999999999</v>
      </c>
      <c r="M106">
        <v>0.93759999999999999</v>
      </c>
      <c r="N106">
        <v>0.93859999999999999</v>
      </c>
      <c r="O106">
        <v>0.94010000000000005</v>
      </c>
      <c r="P106">
        <v>0.94210000000000005</v>
      </c>
      <c r="Q106">
        <v>0.94299999999999995</v>
      </c>
      <c r="R106">
        <v>0.94440000000000002</v>
      </c>
      <c r="S106">
        <v>0.94489999999999996</v>
      </c>
      <c r="T106">
        <v>0.94620000000000004</v>
      </c>
      <c r="U106">
        <v>0.94630000000000003</v>
      </c>
      <c r="V106">
        <v>0.94730000000000003</v>
      </c>
      <c r="W106">
        <v>0.94740000000000002</v>
      </c>
      <c r="X106">
        <v>0.94740000000000002</v>
      </c>
      <c r="Y106">
        <v>0.94810000000000005</v>
      </c>
      <c r="Z106">
        <v>0.9476</v>
      </c>
      <c r="AA106">
        <v>0.94930000000000003</v>
      </c>
      <c r="AB106">
        <v>0.95020000000000004</v>
      </c>
      <c r="AC106">
        <v>0.95130000000000003</v>
      </c>
      <c r="AD106">
        <v>0.95220000000000005</v>
      </c>
      <c r="AE106">
        <v>0.95289999999999997</v>
      </c>
      <c r="AF106">
        <v>0.95399999999999996</v>
      </c>
      <c r="AG106">
        <v>0.95279999999999998</v>
      </c>
      <c r="AH106">
        <v>0.95409999999999995</v>
      </c>
      <c r="AI106">
        <v>0.9536</v>
      </c>
      <c r="AJ106">
        <v>0.95399999999999996</v>
      </c>
      <c r="AK106">
        <v>0.95330000000000004</v>
      </c>
      <c r="AL106">
        <v>0.95250000000000001</v>
      </c>
      <c r="AM106">
        <v>0.95379999999999998</v>
      </c>
      <c r="AN106">
        <v>0.95269999999999999</v>
      </c>
      <c r="AO106">
        <v>0.95330000000000004</v>
      </c>
      <c r="AP106">
        <v>0.95199999999999996</v>
      </c>
      <c r="AQ106">
        <v>0.95179999999999998</v>
      </c>
      <c r="AR106">
        <v>0.95199999999999996</v>
      </c>
      <c r="AS106">
        <v>0.95140000000000002</v>
      </c>
      <c r="AT106">
        <v>0.95169999999999999</v>
      </c>
      <c r="AU106">
        <v>0.9506</v>
      </c>
      <c r="AV106">
        <v>0.95120000000000005</v>
      </c>
      <c r="AW106">
        <v>0.95069999999999999</v>
      </c>
      <c r="AX106">
        <v>0.9506</v>
      </c>
      <c r="AY106">
        <v>0.9506</v>
      </c>
      <c r="AZ106">
        <v>0.95040000000000002</v>
      </c>
      <c r="BA106">
        <v>0.95030000000000003</v>
      </c>
      <c r="BB106">
        <v>0.94879999999999998</v>
      </c>
      <c r="BC106">
        <v>0.94989999999999997</v>
      </c>
      <c r="BD106">
        <v>0.94899999999999995</v>
      </c>
      <c r="BE106">
        <v>0.94889999999999997</v>
      </c>
      <c r="BF106">
        <v>0.94930000000000003</v>
      </c>
      <c r="BG106">
        <v>0.94840000000000002</v>
      </c>
      <c r="BH106">
        <v>0.94910000000000005</v>
      </c>
      <c r="BI106">
        <v>0.94750000000000001</v>
      </c>
      <c r="BJ106">
        <v>0.94810000000000005</v>
      </c>
      <c r="BK106">
        <v>0.94730000000000003</v>
      </c>
      <c r="BL106">
        <v>0.94799999999999995</v>
      </c>
      <c r="BM106">
        <v>0.94769999999999999</v>
      </c>
      <c r="BN106">
        <v>0.94669999999999999</v>
      </c>
      <c r="BO106">
        <v>0.94750000000000001</v>
      </c>
      <c r="BP106">
        <v>0.94599999999999995</v>
      </c>
      <c r="BQ106">
        <v>0.94699999999999995</v>
      </c>
      <c r="BR106">
        <v>0.94530000000000003</v>
      </c>
      <c r="BS106">
        <v>0.9456</v>
      </c>
      <c r="BT106">
        <v>0.94569999999999999</v>
      </c>
      <c r="BU106">
        <v>0.94599999999999995</v>
      </c>
      <c r="BV106">
        <v>0.94669999999999999</v>
      </c>
      <c r="BW106">
        <v>0.94489999999999996</v>
      </c>
      <c r="BX106">
        <v>0.94579999999999997</v>
      </c>
      <c r="BY106">
        <v>0.94389999999999996</v>
      </c>
      <c r="BZ106">
        <v>0.94550000000000001</v>
      </c>
      <c r="CA106">
        <v>0.94369999999999998</v>
      </c>
      <c r="CB106">
        <v>0.94379999999999997</v>
      </c>
      <c r="CC106">
        <v>0.94389999999999996</v>
      </c>
      <c r="CD106">
        <v>0.94299999999999995</v>
      </c>
      <c r="CE106">
        <v>0.94330000000000003</v>
      </c>
      <c r="CF106">
        <v>0.9405</v>
      </c>
      <c r="CG106">
        <v>0.9425</v>
      </c>
      <c r="CH106">
        <v>0.93920000000000003</v>
      </c>
      <c r="CI106">
        <v>0.9405</v>
      </c>
      <c r="CJ106">
        <v>0.93840000000000001</v>
      </c>
      <c r="CK106">
        <v>0.94</v>
      </c>
      <c r="CL106">
        <v>0.94120000000000004</v>
      </c>
      <c r="CM106">
        <v>0</v>
      </c>
      <c r="CN106">
        <v>0</v>
      </c>
      <c r="CO106" t="s">
        <v>217</v>
      </c>
      <c r="CP106">
        <v>0</v>
      </c>
      <c r="CQ106">
        <v>0</v>
      </c>
      <c r="CR106">
        <v>0</v>
      </c>
      <c r="CS106">
        <v>0</v>
      </c>
      <c r="CT106">
        <v>0</v>
      </c>
      <c r="CU106">
        <v>0</v>
      </c>
      <c r="CV106">
        <v>0</v>
      </c>
      <c r="CW106">
        <v>0</v>
      </c>
    </row>
    <row r="107" spans="4:101" x14ac:dyDescent="0.15">
      <c r="D107" s="26">
        <v>45301</v>
      </c>
      <c r="E107" s="27">
        <v>0.4283912037037037</v>
      </c>
      <c r="F107">
        <v>45</v>
      </c>
      <c r="G107">
        <v>45</v>
      </c>
      <c r="H107">
        <v>0</v>
      </c>
      <c r="I107">
        <v>270</v>
      </c>
      <c r="J107">
        <v>0.92800000000000005</v>
      </c>
      <c r="K107">
        <v>0.93010000000000004</v>
      </c>
      <c r="L107">
        <v>0.92879999999999996</v>
      </c>
      <c r="M107">
        <v>0.93159999999999998</v>
      </c>
      <c r="N107">
        <v>0.93420000000000003</v>
      </c>
      <c r="O107">
        <v>0.93510000000000004</v>
      </c>
      <c r="P107">
        <v>0.93730000000000002</v>
      </c>
      <c r="Q107">
        <v>0.93799999999999994</v>
      </c>
      <c r="R107">
        <v>0.93940000000000001</v>
      </c>
      <c r="S107">
        <v>0.93979999999999997</v>
      </c>
      <c r="T107">
        <v>0.94130000000000003</v>
      </c>
      <c r="U107">
        <v>0.94159999999999999</v>
      </c>
      <c r="V107">
        <v>0.94220000000000004</v>
      </c>
      <c r="W107">
        <v>0.94289999999999996</v>
      </c>
      <c r="X107">
        <v>0.94230000000000003</v>
      </c>
      <c r="Y107">
        <v>0.94289999999999996</v>
      </c>
      <c r="Z107">
        <v>0.94259999999999999</v>
      </c>
      <c r="AA107">
        <v>0.94420000000000004</v>
      </c>
      <c r="AB107">
        <v>0.94589999999999996</v>
      </c>
      <c r="AC107">
        <v>0.94710000000000005</v>
      </c>
      <c r="AD107">
        <v>0.9476</v>
      </c>
      <c r="AE107">
        <v>0.94750000000000001</v>
      </c>
      <c r="AF107">
        <v>0.94779999999999998</v>
      </c>
      <c r="AG107">
        <v>0.94820000000000004</v>
      </c>
      <c r="AH107">
        <v>0.94869999999999999</v>
      </c>
      <c r="AI107">
        <v>0.94979999999999998</v>
      </c>
      <c r="AJ107">
        <v>0.94910000000000005</v>
      </c>
      <c r="AK107">
        <v>0.94869999999999999</v>
      </c>
      <c r="AL107">
        <v>0.94679999999999997</v>
      </c>
      <c r="AM107">
        <v>0.94840000000000002</v>
      </c>
      <c r="AN107">
        <v>0.94750000000000001</v>
      </c>
      <c r="AO107">
        <v>0.94830000000000003</v>
      </c>
      <c r="AP107">
        <v>0.9476</v>
      </c>
      <c r="AQ107">
        <v>0.94699999999999995</v>
      </c>
      <c r="AR107">
        <v>0.9466</v>
      </c>
      <c r="AS107">
        <v>0.94589999999999996</v>
      </c>
      <c r="AT107">
        <v>0.94610000000000005</v>
      </c>
      <c r="AU107">
        <v>0.94599999999999995</v>
      </c>
      <c r="AV107">
        <v>0.94630000000000003</v>
      </c>
      <c r="AW107">
        <v>0.94669999999999999</v>
      </c>
      <c r="AX107">
        <v>0.94569999999999999</v>
      </c>
      <c r="AY107">
        <v>0.9456</v>
      </c>
      <c r="AZ107">
        <v>0.94479999999999997</v>
      </c>
      <c r="BA107">
        <v>0.94520000000000004</v>
      </c>
      <c r="BB107">
        <v>0.94410000000000005</v>
      </c>
      <c r="BC107">
        <v>0.94510000000000005</v>
      </c>
      <c r="BD107">
        <v>0.9446</v>
      </c>
      <c r="BE107">
        <v>0.94399999999999995</v>
      </c>
      <c r="BF107">
        <v>0.94420000000000004</v>
      </c>
      <c r="BG107">
        <v>0.94340000000000002</v>
      </c>
      <c r="BH107">
        <v>0.94330000000000003</v>
      </c>
      <c r="BI107">
        <v>0.94269999999999998</v>
      </c>
      <c r="BJ107">
        <v>0.94359999999999999</v>
      </c>
      <c r="BK107">
        <v>0.94340000000000002</v>
      </c>
      <c r="BL107">
        <v>0.9425</v>
      </c>
      <c r="BM107">
        <v>0.94320000000000004</v>
      </c>
      <c r="BN107">
        <v>0.94069999999999998</v>
      </c>
      <c r="BO107">
        <v>0.94140000000000001</v>
      </c>
      <c r="BP107">
        <v>0.94020000000000004</v>
      </c>
      <c r="BQ107">
        <v>0.94179999999999997</v>
      </c>
      <c r="BR107">
        <v>0.94130000000000003</v>
      </c>
      <c r="BS107">
        <v>0.94079999999999997</v>
      </c>
      <c r="BT107">
        <v>0.94120000000000004</v>
      </c>
      <c r="BU107">
        <v>0.94010000000000005</v>
      </c>
      <c r="BV107">
        <v>0.94179999999999997</v>
      </c>
      <c r="BW107">
        <v>0.93889999999999996</v>
      </c>
      <c r="BX107">
        <v>0.94040000000000001</v>
      </c>
      <c r="BY107">
        <v>0.93930000000000002</v>
      </c>
      <c r="BZ107">
        <v>0.94130000000000003</v>
      </c>
      <c r="CA107">
        <v>0.93959999999999999</v>
      </c>
      <c r="CB107">
        <v>0.9385</v>
      </c>
      <c r="CC107">
        <v>0.93840000000000001</v>
      </c>
      <c r="CD107">
        <v>0.9365</v>
      </c>
      <c r="CE107">
        <v>0.93710000000000004</v>
      </c>
      <c r="CF107">
        <v>0.93479999999999996</v>
      </c>
      <c r="CG107">
        <v>0.93640000000000001</v>
      </c>
      <c r="CH107">
        <v>0.93430000000000002</v>
      </c>
      <c r="CI107">
        <v>0.93530000000000002</v>
      </c>
      <c r="CJ107">
        <v>0.93610000000000004</v>
      </c>
      <c r="CK107">
        <v>0.93640000000000001</v>
      </c>
      <c r="CL107">
        <v>0.93510000000000004</v>
      </c>
      <c r="CM107">
        <v>0</v>
      </c>
      <c r="CN107">
        <v>0</v>
      </c>
      <c r="CO107" t="s">
        <v>217</v>
      </c>
      <c r="CP107">
        <v>0</v>
      </c>
      <c r="CQ107">
        <v>0</v>
      </c>
      <c r="CR107">
        <v>0</v>
      </c>
      <c r="CS107">
        <v>0</v>
      </c>
      <c r="CT107">
        <v>0</v>
      </c>
      <c r="CU107">
        <v>0</v>
      </c>
      <c r="CV107">
        <v>0</v>
      </c>
      <c r="CW107">
        <v>0</v>
      </c>
    </row>
    <row r="108" spans="4:101" x14ac:dyDescent="0.15">
      <c r="D108" s="26">
        <v>45301</v>
      </c>
      <c r="E108" s="27">
        <v>0.42843750000000003</v>
      </c>
      <c r="F108">
        <v>45</v>
      </c>
      <c r="G108">
        <v>50</v>
      </c>
      <c r="H108">
        <v>0</v>
      </c>
      <c r="I108">
        <v>270</v>
      </c>
      <c r="J108">
        <v>0.92120000000000002</v>
      </c>
      <c r="K108">
        <v>0.92459999999999998</v>
      </c>
      <c r="L108">
        <v>0.92220000000000002</v>
      </c>
      <c r="M108">
        <v>0.92600000000000005</v>
      </c>
      <c r="N108">
        <v>0.92749999999999999</v>
      </c>
      <c r="O108">
        <v>0.92900000000000005</v>
      </c>
      <c r="P108">
        <v>0.93089999999999995</v>
      </c>
      <c r="Q108">
        <v>0.93149999999999999</v>
      </c>
      <c r="R108">
        <v>0.93330000000000002</v>
      </c>
      <c r="S108">
        <v>0.93340000000000001</v>
      </c>
      <c r="T108">
        <v>0.93520000000000003</v>
      </c>
      <c r="U108">
        <v>0.93520000000000003</v>
      </c>
      <c r="V108">
        <v>0.93620000000000003</v>
      </c>
      <c r="W108">
        <v>0.93610000000000004</v>
      </c>
      <c r="X108">
        <v>0.93630000000000002</v>
      </c>
      <c r="Y108">
        <v>0.93679999999999997</v>
      </c>
      <c r="Z108">
        <v>0.93620000000000003</v>
      </c>
      <c r="AA108">
        <v>0.93830000000000002</v>
      </c>
      <c r="AB108">
        <v>0.93930000000000002</v>
      </c>
      <c r="AC108">
        <v>0.94089999999999996</v>
      </c>
      <c r="AD108">
        <v>0.94140000000000001</v>
      </c>
      <c r="AE108">
        <v>0.94089999999999996</v>
      </c>
      <c r="AF108">
        <v>0.94269999999999998</v>
      </c>
      <c r="AG108">
        <v>0.9415</v>
      </c>
      <c r="AH108">
        <v>0.94359999999999999</v>
      </c>
      <c r="AI108">
        <v>0.94259999999999999</v>
      </c>
      <c r="AJ108">
        <v>0.9425</v>
      </c>
      <c r="AK108">
        <v>0.94240000000000002</v>
      </c>
      <c r="AL108">
        <v>0.94069999999999998</v>
      </c>
      <c r="AM108">
        <v>0.94189999999999996</v>
      </c>
      <c r="AN108">
        <v>0.94089999999999996</v>
      </c>
      <c r="AO108">
        <v>0.94189999999999996</v>
      </c>
      <c r="AP108">
        <v>0.94069999999999998</v>
      </c>
      <c r="AQ108">
        <v>0.94079999999999997</v>
      </c>
      <c r="AR108">
        <v>0.9405</v>
      </c>
      <c r="AS108">
        <v>0.93930000000000002</v>
      </c>
      <c r="AT108">
        <v>0.94</v>
      </c>
      <c r="AU108">
        <v>0.93920000000000003</v>
      </c>
      <c r="AV108">
        <v>0.94</v>
      </c>
      <c r="AW108">
        <v>0.93910000000000005</v>
      </c>
      <c r="AX108">
        <v>0.9385</v>
      </c>
      <c r="AY108">
        <v>0.93879999999999997</v>
      </c>
      <c r="AZ108">
        <v>0.93799999999999994</v>
      </c>
      <c r="BA108">
        <v>0.93879999999999997</v>
      </c>
      <c r="BB108">
        <v>0.93700000000000006</v>
      </c>
      <c r="BC108">
        <v>0.93830000000000002</v>
      </c>
      <c r="BD108">
        <v>0.9375</v>
      </c>
      <c r="BE108">
        <v>0.9375</v>
      </c>
      <c r="BF108">
        <v>0.93740000000000001</v>
      </c>
      <c r="BG108">
        <v>0.93659999999999999</v>
      </c>
      <c r="BH108">
        <v>0.93740000000000001</v>
      </c>
      <c r="BI108">
        <v>0.93589999999999995</v>
      </c>
      <c r="BJ108">
        <v>0.93700000000000006</v>
      </c>
      <c r="BK108">
        <v>0.93589999999999995</v>
      </c>
      <c r="BL108">
        <v>0.93600000000000005</v>
      </c>
      <c r="BM108">
        <v>0.93559999999999999</v>
      </c>
      <c r="BN108">
        <v>0.93459999999999999</v>
      </c>
      <c r="BO108">
        <v>0.9355</v>
      </c>
      <c r="BP108">
        <v>0.93389999999999995</v>
      </c>
      <c r="BQ108">
        <v>0.93569999999999998</v>
      </c>
      <c r="BR108">
        <v>0.93440000000000001</v>
      </c>
      <c r="BS108">
        <v>0.93479999999999996</v>
      </c>
      <c r="BT108">
        <v>0.93400000000000005</v>
      </c>
      <c r="BU108">
        <v>0.93300000000000005</v>
      </c>
      <c r="BV108">
        <v>0.93479999999999996</v>
      </c>
      <c r="BW108">
        <v>0.93259999999999998</v>
      </c>
      <c r="BX108">
        <v>0.93430000000000002</v>
      </c>
      <c r="BY108">
        <v>0.93179999999999996</v>
      </c>
      <c r="BZ108">
        <v>0.93440000000000001</v>
      </c>
      <c r="CA108">
        <v>0.93189999999999995</v>
      </c>
      <c r="CB108">
        <v>0.93189999999999995</v>
      </c>
      <c r="CC108">
        <v>0.93140000000000001</v>
      </c>
      <c r="CD108">
        <v>0.92930000000000001</v>
      </c>
      <c r="CE108">
        <v>0.93120000000000003</v>
      </c>
      <c r="CF108">
        <v>0.92820000000000003</v>
      </c>
      <c r="CG108">
        <v>0.93159999999999998</v>
      </c>
      <c r="CH108">
        <v>0.92749999999999999</v>
      </c>
      <c r="CI108">
        <v>0.92930000000000001</v>
      </c>
      <c r="CJ108">
        <v>0.92910000000000004</v>
      </c>
      <c r="CK108">
        <v>0.93130000000000002</v>
      </c>
      <c r="CL108">
        <v>0.93</v>
      </c>
      <c r="CM108">
        <v>0</v>
      </c>
      <c r="CN108">
        <v>0</v>
      </c>
      <c r="CO108" t="s">
        <v>217</v>
      </c>
      <c r="CP108">
        <v>0</v>
      </c>
      <c r="CQ108">
        <v>0</v>
      </c>
      <c r="CR108">
        <v>0</v>
      </c>
      <c r="CS108">
        <v>0</v>
      </c>
      <c r="CT108">
        <v>0</v>
      </c>
      <c r="CU108">
        <v>0</v>
      </c>
      <c r="CV108">
        <v>0</v>
      </c>
      <c r="CW108">
        <v>0</v>
      </c>
    </row>
    <row r="109" spans="4:101" x14ac:dyDescent="0.15">
      <c r="D109" s="26">
        <v>45301</v>
      </c>
      <c r="E109" s="27">
        <v>0.42848379629629635</v>
      </c>
      <c r="F109">
        <v>45</v>
      </c>
      <c r="G109">
        <v>55</v>
      </c>
      <c r="H109">
        <v>0</v>
      </c>
      <c r="I109">
        <v>270</v>
      </c>
      <c r="J109">
        <v>0.91369999999999996</v>
      </c>
      <c r="K109">
        <v>0.91620000000000001</v>
      </c>
      <c r="L109">
        <v>0.91539999999999999</v>
      </c>
      <c r="M109">
        <v>0.91690000000000005</v>
      </c>
      <c r="N109">
        <v>0.91900000000000004</v>
      </c>
      <c r="O109">
        <v>0.9204</v>
      </c>
      <c r="P109">
        <v>0.9224</v>
      </c>
      <c r="Q109">
        <v>0.92359999999999998</v>
      </c>
      <c r="R109">
        <v>0.92479999999999996</v>
      </c>
      <c r="S109">
        <v>0.9254</v>
      </c>
      <c r="T109">
        <v>0.92689999999999995</v>
      </c>
      <c r="U109">
        <v>0.92710000000000004</v>
      </c>
      <c r="V109">
        <v>0.92789999999999995</v>
      </c>
      <c r="W109">
        <v>0.92800000000000005</v>
      </c>
      <c r="X109">
        <v>0.92800000000000005</v>
      </c>
      <c r="Y109">
        <v>0.92859999999999998</v>
      </c>
      <c r="Z109">
        <v>0.92900000000000005</v>
      </c>
      <c r="AA109">
        <v>0.92969999999999997</v>
      </c>
      <c r="AB109">
        <v>0.93059999999999998</v>
      </c>
      <c r="AC109">
        <v>0.93149999999999999</v>
      </c>
      <c r="AD109">
        <v>0.93279999999999996</v>
      </c>
      <c r="AE109">
        <v>0.93310000000000004</v>
      </c>
      <c r="AF109">
        <v>0.93359999999999999</v>
      </c>
      <c r="AG109">
        <v>0.93359999999999999</v>
      </c>
      <c r="AH109">
        <v>0.93459999999999999</v>
      </c>
      <c r="AI109">
        <v>0.93459999999999999</v>
      </c>
      <c r="AJ109">
        <v>0.9345</v>
      </c>
      <c r="AK109">
        <v>0.93379999999999996</v>
      </c>
      <c r="AL109">
        <v>0.93269999999999997</v>
      </c>
      <c r="AM109">
        <v>0.93340000000000001</v>
      </c>
      <c r="AN109">
        <v>0.93300000000000005</v>
      </c>
      <c r="AO109">
        <v>0.93259999999999998</v>
      </c>
      <c r="AP109">
        <v>0.93189999999999995</v>
      </c>
      <c r="AQ109">
        <v>0.93149999999999999</v>
      </c>
      <c r="AR109">
        <v>0.93149999999999999</v>
      </c>
      <c r="AS109">
        <v>0.93120000000000003</v>
      </c>
      <c r="AT109">
        <v>0.93079999999999996</v>
      </c>
      <c r="AU109">
        <v>0.93020000000000003</v>
      </c>
      <c r="AV109">
        <v>0.93069999999999997</v>
      </c>
      <c r="AW109">
        <v>0.93079999999999996</v>
      </c>
      <c r="AX109">
        <v>0.93020000000000003</v>
      </c>
      <c r="AY109">
        <v>0.93010000000000004</v>
      </c>
      <c r="AZ109">
        <v>0.92969999999999997</v>
      </c>
      <c r="BA109">
        <v>0.92979999999999996</v>
      </c>
      <c r="BB109">
        <v>0.92910000000000004</v>
      </c>
      <c r="BC109">
        <v>0.92920000000000003</v>
      </c>
      <c r="BD109">
        <v>0.92879999999999996</v>
      </c>
      <c r="BE109">
        <v>0.92800000000000005</v>
      </c>
      <c r="BF109">
        <v>0.92849999999999999</v>
      </c>
      <c r="BG109">
        <v>0.92810000000000004</v>
      </c>
      <c r="BH109">
        <v>0.92800000000000005</v>
      </c>
      <c r="BI109">
        <v>0.92759999999999998</v>
      </c>
      <c r="BJ109">
        <v>0.92789999999999995</v>
      </c>
      <c r="BK109">
        <v>0.92689999999999995</v>
      </c>
      <c r="BL109">
        <v>0.92659999999999998</v>
      </c>
      <c r="BM109">
        <v>0.92659999999999998</v>
      </c>
      <c r="BN109">
        <v>0.92569999999999997</v>
      </c>
      <c r="BO109">
        <v>0.92659999999999998</v>
      </c>
      <c r="BP109">
        <v>0.9264</v>
      </c>
      <c r="BQ109">
        <v>0.92579999999999996</v>
      </c>
      <c r="BR109">
        <v>0.92510000000000003</v>
      </c>
      <c r="BS109">
        <v>0.92510000000000003</v>
      </c>
      <c r="BT109">
        <v>0.92520000000000002</v>
      </c>
      <c r="BU109">
        <v>0.92459999999999998</v>
      </c>
      <c r="BV109">
        <v>0.92520000000000002</v>
      </c>
      <c r="BW109">
        <v>0.92420000000000002</v>
      </c>
      <c r="BX109">
        <v>0.92500000000000004</v>
      </c>
      <c r="BY109">
        <v>0.92459999999999998</v>
      </c>
      <c r="BZ109">
        <v>0.92449999999999999</v>
      </c>
      <c r="CA109">
        <v>0.92279999999999995</v>
      </c>
      <c r="CB109">
        <v>0.92210000000000003</v>
      </c>
      <c r="CC109">
        <v>0.92179999999999995</v>
      </c>
      <c r="CD109">
        <v>0.92200000000000004</v>
      </c>
      <c r="CE109">
        <v>0.92210000000000003</v>
      </c>
      <c r="CF109">
        <v>0.92069999999999996</v>
      </c>
      <c r="CG109">
        <v>0.92320000000000002</v>
      </c>
      <c r="CH109">
        <v>0.91969999999999996</v>
      </c>
      <c r="CI109">
        <v>0.91949999999999998</v>
      </c>
      <c r="CJ109">
        <v>0.91859999999999997</v>
      </c>
      <c r="CK109">
        <v>0.91830000000000001</v>
      </c>
      <c r="CL109">
        <v>0.91949999999999998</v>
      </c>
      <c r="CM109">
        <v>0</v>
      </c>
      <c r="CN109">
        <v>0</v>
      </c>
      <c r="CO109" t="s">
        <v>217</v>
      </c>
      <c r="CP109">
        <v>0</v>
      </c>
      <c r="CQ109">
        <v>0</v>
      </c>
      <c r="CR109">
        <v>0</v>
      </c>
      <c r="CS109">
        <v>0</v>
      </c>
      <c r="CT109">
        <v>0</v>
      </c>
      <c r="CU109">
        <v>0</v>
      </c>
      <c r="CV109">
        <v>0</v>
      </c>
      <c r="CW109">
        <v>0</v>
      </c>
    </row>
    <row r="110" spans="4:101" x14ac:dyDescent="0.15">
      <c r="D110" s="26">
        <v>45301</v>
      </c>
      <c r="E110" s="27">
        <v>0.42853009259259256</v>
      </c>
      <c r="F110">
        <v>45</v>
      </c>
      <c r="G110">
        <v>60</v>
      </c>
      <c r="H110">
        <v>0</v>
      </c>
      <c r="I110">
        <v>270</v>
      </c>
      <c r="J110">
        <v>0.90249999999999997</v>
      </c>
      <c r="K110">
        <v>0.90380000000000005</v>
      </c>
      <c r="L110">
        <v>0.90339999999999998</v>
      </c>
      <c r="M110">
        <v>0.9052</v>
      </c>
      <c r="N110">
        <v>0.90769999999999995</v>
      </c>
      <c r="O110">
        <v>0.90880000000000005</v>
      </c>
      <c r="P110">
        <v>0.91090000000000004</v>
      </c>
      <c r="Q110">
        <v>0.9123</v>
      </c>
      <c r="R110">
        <v>0.91339999999999999</v>
      </c>
      <c r="S110">
        <v>0.9143</v>
      </c>
      <c r="T110">
        <v>0.91500000000000004</v>
      </c>
      <c r="U110">
        <v>0.91579999999999995</v>
      </c>
      <c r="V110">
        <v>0.91669999999999996</v>
      </c>
      <c r="W110">
        <v>0.91720000000000002</v>
      </c>
      <c r="X110">
        <v>0.9173</v>
      </c>
      <c r="Y110">
        <v>0.91759999999999997</v>
      </c>
      <c r="Z110">
        <v>0.91759999999999997</v>
      </c>
      <c r="AA110">
        <v>0.91830000000000001</v>
      </c>
      <c r="AB110">
        <v>0.91969999999999996</v>
      </c>
      <c r="AC110">
        <v>0.92069999999999996</v>
      </c>
      <c r="AD110">
        <v>0.92149999999999999</v>
      </c>
      <c r="AE110">
        <v>0.92230000000000001</v>
      </c>
      <c r="AF110">
        <v>0.92210000000000003</v>
      </c>
      <c r="AG110">
        <v>0.92249999999999999</v>
      </c>
      <c r="AH110">
        <v>0.92249999999999999</v>
      </c>
      <c r="AI110">
        <v>0.92269999999999996</v>
      </c>
      <c r="AJ110">
        <v>0.92310000000000003</v>
      </c>
      <c r="AK110">
        <v>0.92230000000000001</v>
      </c>
      <c r="AL110">
        <v>0.92200000000000004</v>
      </c>
      <c r="AM110">
        <v>0.92159999999999997</v>
      </c>
      <c r="AN110">
        <v>0.92120000000000002</v>
      </c>
      <c r="AO110">
        <v>0.92120000000000002</v>
      </c>
      <c r="AP110">
        <v>0.92100000000000004</v>
      </c>
      <c r="AQ110">
        <v>0.92069999999999996</v>
      </c>
      <c r="AR110">
        <v>0.91990000000000005</v>
      </c>
      <c r="AS110">
        <v>0.91990000000000005</v>
      </c>
      <c r="AT110">
        <v>0.91930000000000001</v>
      </c>
      <c r="AU110">
        <v>0.91930000000000001</v>
      </c>
      <c r="AV110">
        <v>0.91920000000000002</v>
      </c>
      <c r="AW110">
        <v>0.91879999999999995</v>
      </c>
      <c r="AX110">
        <v>0.91859999999999997</v>
      </c>
      <c r="AY110">
        <v>0.91859999999999997</v>
      </c>
      <c r="AZ110">
        <v>0.91859999999999997</v>
      </c>
      <c r="BA110">
        <v>0.91779999999999995</v>
      </c>
      <c r="BB110">
        <v>0.91710000000000003</v>
      </c>
      <c r="BC110">
        <v>0.91710000000000003</v>
      </c>
      <c r="BD110">
        <v>0.91659999999999997</v>
      </c>
      <c r="BE110">
        <v>0.91639999999999999</v>
      </c>
      <c r="BF110">
        <v>0.91669999999999996</v>
      </c>
      <c r="BG110">
        <v>0.91639999999999999</v>
      </c>
      <c r="BH110">
        <v>0.91620000000000001</v>
      </c>
      <c r="BI110">
        <v>0.91559999999999997</v>
      </c>
      <c r="BJ110">
        <v>0.91500000000000004</v>
      </c>
      <c r="BK110">
        <v>0.91490000000000005</v>
      </c>
      <c r="BL110">
        <v>0.91490000000000005</v>
      </c>
      <c r="BM110">
        <v>0.91520000000000001</v>
      </c>
      <c r="BN110">
        <v>0.91420000000000001</v>
      </c>
      <c r="BO110">
        <v>0.91420000000000001</v>
      </c>
      <c r="BP110">
        <v>0.91390000000000005</v>
      </c>
      <c r="BQ110">
        <v>0.91339999999999999</v>
      </c>
      <c r="BR110">
        <v>0.91300000000000003</v>
      </c>
      <c r="BS110">
        <v>0.91249999999999998</v>
      </c>
      <c r="BT110">
        <v>0.91210000000000002</v>
      </c>
      <c r="BU110">
        <v>0.91259999999999997</v>
      </c>
      <c r="BV110">
        <v>0.91300000000000003</v>
      </c>
      <c r="BW110">
        <v>0.91259999999999997</v>
      </c>
      <c r="BX110">
        <v>0.91200000000000003</v>
      </c>
      <c r="BY110">
        <v>0.91190000000000004</v>
      </c>
      <c r="BZ110">
        <v>0.91149999999999998</v>
      </c>
      <c r="CA110">
        <v>0.9113</v>
      </c>
      <c r="CB110">
        <v>0.91100000000000003</v>
      </c>
      <c r="CC110">
        <v>0.91049999999999998</v>
      </c>
      <c r="CD110">
        <v>0.91020000000000001</v>
      </c>
      <c r="CE110">
        <v>0.90959999999999996</v>
      </c>
      <c r="CF110">
        <v>0.9083</v>
      </c>
      <c r="CG110">
        <v>0.90849999999999997</v>
      </c>
      <c r="CH110">
        <v>0.90669999999999995</v>
      </c>
      <c r="CI110">
        <v>0.90629999999999999</v>
      </c>
      <c r="CJ110">
        <v>0.9073</v>
      </c>
      <c r="CK110">
        <v>0.90780000000000005</v>
      </c>
      <c r="CL110">
        <v>0.90720000000000001</v>
      </c>
      <c r="CM110">
        <v>0</v>
      </c>
      <c r="CN110">
        <v>0</v>
      </c>
      <c r="CO110" t="s">
        <v>217</v>
      </c>
      <c r="CP110">
        <v>0</v>
      </c>
      <c r="CQ110">
        <v>0</v>
      </c>
      <c r="CR110">
        <v>0</v>
      </c>
      <c r="CS110">
        <v>0</v>
      </c>
      <c r="CT110">
        <v>0</v>
      </c>
      <c r="CU110">
        <v>0</v>
      </c>
      <c r="CV110">
        <v>0</v>
      </c>
      <c r="CW110">
        <v>0</v>
      </c>
    </row>
    <row r="111" spans="4:101" x14ac:dyDescent="0.15">
      <c r="D111" s="26">
        <v>45301</v>
      </c>
      <c r="E111" s="27">
        <v>0.42857638888888888</v>
      </c>
      <c r="F111">
        <v>45</v>
      </c>
      <c r="G111">
        <v>65</v>
      </c>
      <c r="H111">
        <v>0</v>
      </c>
      <c r="I111">
        <v>270</v>
      </c>
      <c r="J111">
        <v>0.88380000000000003</v>
      </c>
      <c r="K111">
        <v>0.88770000000000004</v>
      </c>
      <c r="L111">
        <v>0.8871</v>
      </c>
      <c r="M111">
        <v>0.8891</v>
      </c>
      <c r="N111">
        <v>0.89149999999999996</v>
      </c>
      <c r="O111">
        <v>0.89280000000000004</v>
      </c>
      <c r="P111">
        <v>0.89539999999999997</v>
      </c>
      <c r="Q111">
        <v>0.89610000000000001</v>
      </c>
      <c r="R111">
        <v>0.89749999999999996</v>
      </c>
      <c r="S111">
        <v>0.89810000000000001</v>
      </c>
      <c r="T111">
        <v>0.89949999999999997</v>
      </c>
      <c r="U111">
        <v>0.90029999999999999</v>
      </c>
      <c r="V111">
        <v>0.90129999999999999</v>
      </c>
      <c r="W111">
        <v>0.90159999999999996</v>
      </c>
      <c r="X111">
        <v>0.90129999999999999</v>
      </c>
      <c r="Y111">
        <v>0.90190000000000003</v>
      </c>
      <c r="Z111">
        <v>0.90190000000000003</v>
      </c>
      <c r="AA111">
        <v>0.9032</v>
      </c>
      <c r="AB111">
        <v>0.90439999999999998</v>
      </c>
      <c r="AC111">
        <v>0.90549999999999997</v>
      </c>
      <c r="AD111">
        <v>0.90620000000000001</v>
      </c>
      <c r="AE111">
        <v>0.90639999999999998</v>
      </c>
      <c r="AF111">
        <v>0.90629999999999999</v>
      </c>
      <c r="AG111">
        <v>0.90629999999999999</v>
      </c>
      <c r="AH111">
        <v>0.90700000000000003</v>
      </c>
      <c r="AI111">
        <v>0.90759999999999996</v>
      </c>
      <c r="AJ111">
        <v>0.90690000000000004</v>
      </c>
      <c r="AK111">
        <v>0.90649999999999997</v>
      </c>
      <c r="AL111">
        <v>0.90500000000000003</v>
      </c>
      <c r="AM111">
        <v>0.90590000000000004</v>
      </c>
      <c r="AN111">
        <v>0.90590000000000004</v>
      </c>
      <c r="AO111">
        <v>0.90600000000000003</v>
      </c>
      <c r="AP111">
        <v>0.90500000000000003</v>
      </c>
      <c r="AQ111">
        <v>0.90449999999999997</v>
      </c>
      <c r="AR111">
        <v>0.90400000000000003</v>
      </c>
      <c r="AS111">
        <v>0.90349999999999997</v>
      </c>
      <c r="AT111">
        <v>0.9032</v>
      </c>
      <c r="AU111">
        <v>0.90290000000000004</v>
      </c>
      <c r="AV111">
        <v>0.90339999999999998</v>
      </c>
      <c r="AW111">
        <v>0.90380000000000005</v>
      </c>
      <c r="AX111">
        <v>0.90290000000000004</v>
      </c>
      <c r="AY111">
        <v>0.90269999999999995</v>
      </c>
      <c r="AZ111">
        <v>0.90190000000000003</v>
      </c>
      <c r="BA111">
        <v>0.90190000000000003</v>
      </c>
      <c r="BB111">
        <v>0.90129999999999999</v>
      </c>
      <c r="BC111">
        <v>0.90200000000000002</v>
      </c>
      <c r="BD111">
        <v>0.90139999999999998</v>
      </c>
      <c r="BE111">
        <v>0.90059999999999996</v>
      </c>
      <c r="BF111">
        <v>0.90110000000000001</v>
      </c>
      <c r="BG111">
        <v>0.90029999999999999</v>
      </c>
      <c r="BH111">
        <v>0.9</v>
      </c>
      <c r="BI111">
        <v>0.8992</v>
      </c>
      <c r="BJ111">
        <v>0.89939999999999998</v>
      </c>
      <c r="BK111">
        <v>0.89959999999999996</v>
      </c>
      <c r="BL111">
        <v>0.8992</v>
      </c>
      <c r="BM111">
        <v>0.89949999999999997</v>
      </c>
      <c r="BN111">
        <v>0.89729999999999999</v>
      </c>
      <c r="BO111">
        <v>0.89800000000000002</v>
      </c>
      <c r="BP111">
        <v>0.89729999999999999</v>
      </c>
      <c r="BQ111">
        <v>0.89800000000000002</v>
      </c>
      <c r="BR111">
        <v>0.89749999999999996</v>
      </c>
      <c r="BS111">
        <v>0.89700000000000002</v>
      </c>
      <c r="BT111">
        <v>0.89739999999999998</v>
      </c>
      <c r="BU111">
        <v>0.89700000000000002</v>
      </c>
      <c r="BV111">
        <v>0.89770000000000005</v>
      </c>
      <c r="BW111">
        <v>0.89539999999999997</v>
      </c>
      <c r="BX111">
        <v>0.89649999999999996</v>
      </c>
      <c r="BY111">
        <v>0.89610000000000001</v>
      </c>
      <c r="BZ111">
        <v>0.89729999999999999</v>
      </c>
      <c r="CA111">
        <v>0.8952</v>
      </c>
      <c r="CB111">
        <v>0.89429999999999998</v>
      </c>
      <c r="CC111">
        <v>0.89480000000000004</v>
      </c>
      <c r="CD111">
        <v>0.89380000000000004</v>
      </c>
      <c r="CE111">
        <v>0.89329999999999998</v>
      </c>
      <c r="CF111">
        <v>0.89100000000000001</v>
      </c>
      <c r="CG111">
        <v>0.89259999999999995</v>
      </c>
      <c r="CH111">
        <v>0.89180000000000004</v>
      </c>
      <c r="CI111">
        <v>0.89180000000000004</v>
      </c>
      <c r="CJ111">
        <v>0.89139999999999997</v>
      </c>
      <c r="CK111">
        <v>0.89119999999999999</v>
      </c>
      <c r="CL111">
        <v>0.8921</v>
      </c>
      <c r="CM111">
        <v>0</v>
      </c>
      <c r="CN111">
        <v>0</v>
      </c>
      <c r="CO111" t="s">
        <v>217</v>
      </c>
      <c r="CP111">
        <v>0</v>
      </c>
      <c r="CQ111">
        <v>0</v>
      </c>
      <c r="CR111">
        <v>0</v>
      </c>
      <c r="CS111">
        <v>0</v>
      </c>
      <c r="CT111">
        <v>0</v>
      </c>
      <c r="CU111">
        <v>0</v>
      </c>
      <c r="CV111">
        <v>0</v>
      </c>
      <c r="CW111">
        <v>0</v>
      </c>
    </row>
    <row r="112" spans="4:101" x14ac:dyDescent="0.15">
      <c r="D112" s="26">
        <v>45301</v>
      </c>
      <c r="E112" s="27">
        <v>0.42861111111111111</v>
      </c>
      <c r="F112">
        <v>45</v>
      </c>
      <c r="G112">
        <v>70</v>
      </c>
      <c r="H112">
        <v>0</v>
      </c>
      <c r="I112">
        <v>270</v>
      </c>
      <c r="J112">
        <v>0.8589</v>
      </c>
      <c r="K112">
        <v>0.86309999999999998</v>
      </c>
      <c r="L112">
        <v>0.86270000000000002</v>
      </c>
      <c r="M112">
        <v>0.86519999999999997</v>
      </c>
      <c r="N112">
        <v>0.86729999999999996</v>
      </c>
      <c r="O112">
        <v>0.86870000000000003</v>
      </c>
      <c r="P112">
        <v>0.871</v>
      </c>
      <c r="Q112">
        <v>0.87219999999999998</v>
      </c>
      <c r="R112">
        <v>0.87419999999999998</v>
      </c>
      <c r="S112">
        <v>0.875</v>
      </c>
      <c r="T112">
        <v>0.87660000000000005</v>
      </c>
      <c r="U112">
        <v>0.87690000000000001</v>
      </c>
      <c r="V112">
        <v>0.87809999999999999</v>
      </c>
      <c r="W112">
        <v>0.87839999999999996</v>
      </c>
      <c r="X112">
        <v>0.87890000000000001</v>
      </c>
      <c r="Y112">
        <v>0.88</v>
      </c>
      <c r="Z112">
        <v>0.87990000000000002</v>
      </c>
      <c r="AA112">
        <v>0.88090000000000002</v>
      </c>
      <c r="AB112">
        <v>0.8821</v>
      </c>
      <c r="AC112">
        <v>0.88270000000000004</v>
      </c>
      <c r="AD112">
        <v>0.88360000000000005</v>
      </c>
      <c r="AE112">
        <v>0.88390000000000002</v>
      </c>
      <c r="AF112">
        <v>0.88460000000000005</v>
      </c>
      <c r="AG112">
        <v>0.88449999999999995</v>
      </c>
      <c r="AH112">
        <v>0.88500000000000001</v>
      </c>
      <c r="AI112">
        <v>0.88419999999999999</v>
      </c>
      <c r="AJ112">
        <v>0.88429999999999997</v>
      </c>
      <c r="AK112">
        <v>0.88360000000000005</v>
      </c>
      <c r="AL112">
        <v>0.88349999999999995</v>
      </c>
      <c r="AM112">
        <v>0.8841</v>
      </c>
      <c r="AN112">
        <v>0.88349999999999995</v>
      </c>
      <c r="AO112">
        <v>0.88349999999999995</v>
      </c>
      <c r="AP112">
        <v>0.88219999999999998</v>
      </c>
      <c r="AQ112">
        <v>0.88170000000000004</v>
      </c>
      <c r="AR112">
        <v>0.88149999999999995</v>
      </c>
      <c r="AS112">
        <v>0.88100000000000001</v>
      </c>
      <c r="AT112">
        <v>0.88119999999999998</v>
      </c>
      <c r="AU112">
        <v>0.88090000000000002</v>
      </c>
      <c r="AV112">
        <v>0.88100000000000001</v>
      </c>
      <c r="AW112">
        <v>0.88019999999999998</v>
      </c>
      <c r="AX112">
        <v>0.87980000000000003</v>
      </c>
      <c r="AY112">
        <v>0.87990000000000002</v>
      </c>
      <c r="AZ112">
        <v>0.88</v>
      </c>
      <c r="BA112">
        <v>0.88009999999999999</v>
      </c>
      <c r="BB112">
        <v>0.87939999999999996</v>
      </c>
      <c r="BC112">
        <v>0.87939999999999996</v>
      </c>
      <c r="BD112">
        <v>0.87860000000000005</v>
      </c>
      <c r="BE112">
        <v>0.87780000000000002</v>
      </c>
      <c r="BF112">
        <v>0.87849999999999995</v>
      </c>
      <c r="BG112">
        <v>0.87760000000000005</v>
      </c>
      <c r="BH112">
        <v>0.87809999999999999</v>
      </c>
      <c r="BI112">
        <v>0.87719999999999998</v>
      </c>
      <c r="BJ112">
        <v>0.87770000000000004</v>
      </c>
      <c r="BK112">
        <v>0.87670000000000003</v>
      </c>
      <c r="BL112">
        <v>0.87670000000000003</v>
      </c>
      <c r="BM112">
        <v>0.87609999999999999</v>
      </c>
      <c r="BN112">
        <v>0.87539999999999996</v>
      </c>
      <c r="BO112">
        <v>0.87639999999999996</v>
      </c>
      <c r="BP112">
        <v>0.876</v>
      </c>
      <c r="BQ112">
        <v>0.87629999999999997</v>
      </c>
      <c r="BR112">
        <v>0.87529999999999997</v>
      </c>
      <c r="BS112">
        <v>0.875</v>
      </c>
      <c r="BT112">
        <v>0.87490000000000001</v>
      </c>
      <c r="BU112">
        <v>0.87429999999999997</v>
      </c>
      <c r="BV112">
        <v>0.87470000000000003</v>
      </c>
      <c r="BW112">
        <v>0.87450000000000006</v>
      </c>
      <c r="BX112">
        <v>0.87560000000000004</v>
      </c>
      <c r="BY112">
        <v>0.87409999999999999</v>
      </c>
      <c r="BZ112">
        <v>0.87419999999999998</v>
      </c>
      <c r="CA112">
        <v>0.87219999999999998</v>
      </c>
      <c r="CB112">
        <v>0.87139999999999995</v>
      </c>
      <c r="CC112">
        <v>0.872</v>
      </c>
      <c r="CD112">
        <v>0.871</v>
      </c>
      <c r="CE112">
        <v>0.87119999999999997</v>
      </c>
      <c r="CF112">
        <v>0.86939999999999995</v>
      </c>
      <c r="CG112">
        <v>0.87190000000000001</v>
      </c>
      <c r="CH112">
        <v>0.86819999999999997</v>
      </c>
      <c r="CI112">
        <v>0.86850000000000005</v>
      </c>
      <c r="CJ112">
        <v>0.86799999999999999</v>
      </c>
      <c r="CK112">
        <v>0.86760000000000004</v>
      </c>
      <c r="CL112">
        <v>0.86909999999999998</v>
      </c>
      <c r="CM112">
        <v>0</v>
      </c>
      <c r="CN112">
        <v>0</v>
      </c>
      <c r="CO112" t="s">
        <v>217</v>
      </c>
      <c r="CP112">
        <v>0</v>
      </c>
      <c r="CQ112">
        <v>0</v>
      </c>
      <c r="CR112">
        <v>0</v>
      </c>
      <c r="CS112">
        <v>0</v>
      </c>
      <c r="CT112">
        <v>0</v>
      </c>
      <c r="CU112">
        <v>0</v>
      </c>
      <c r="CV112">
        <v>0</v>
      </c>
      <c r="CW112">
        <v>0</v>
      </c>
    </row>
    <row r="113" spans="4:101" x14ac:dyDescent="0.15">
      <c r="D113" s="26">
        <v>45301</v>
      </c>
      <c r="E113" s="27">
        <v>0.42865740740740743</v>
      </c>
      <c r="F113">
        <v>45</v>
      </c>
      <c r="G113">
        <v>75</v>
      </c>
      <c r="H113">
        <v>0</v>
      </c>
      <c r="I113">
        <v>270</v>
      </c>
      <c r="J113">
        <v>0.80900000000000005</v>
      </c>
      <c r="K113">
        <v>0.8135</v>
      </c>
      <c r="L113">
        <v>0.81259999999999999</v>
      </c>
      <c r="M113">
        <v>0.81740000000000002</v>
      </c>
      <c r="N113">
        <v>0.82010000000000005</v>
      </c>
      <c r="O113">
        <v>0.8226</v>
      </c>
      <c r="P113">
        <v>0.82530000000000003</v>
      </c>
      <c r="Q113">
        <v>0.82730000000000004</v>
      </c>
      <c r="R113">
        <v>0.82969999999999999</v>
      </c>
      <c r="S113">
        <v>0.83099999999999996</v>
      </c>
      <c r="T113">
        <v>0.83350000000000002</v>
      </c>
      <c r="U113">
        <v>0.83399999999999996</v>
      </c>
      <c r="V113">
        <v>0.83579999999999999</v>
      </c>
      <c r="W113">
        <v>0.83679999999999999</v>
      </c>
      <c r="X113">
        <v>0.83709999999999996</v>
      </c>
      <c r="Y113">
        <v>0.83850000000000002</v>
      </c>
      <c r="Z113">
        <v>0.83819999999999995</v>
      </c>
      <c r="AA113">
        <v>0.84050000000000002</v>
      </c>
      <c r="AB113">
        <v>0.84189999999999998</v>
      </c>
      <c r="AC113">
        <v>0.84340000000000004</v>
      </c>
      <c r="AD113">
        <v>0.84399999999999997</v>
      </c>
      <c r="AE113">
        <v>0.84419999999999995</v>
      </c>
      <c r="AF113">
        <v>0.84519999999999995</v>
      </c>
      <c r="AG113">
        <v>0.8448</v>
      </c>
      <c r="AH113">
        <v>0.84630000000000005</v>
      </c>
      <c r="AI113">
        <v>0.84499999999999997</v>
      </c>
      <c r="AJ113">
        <v>0.84519999999999995</v>
      </c>
      <c r="AK113">
        <v>0.84530000000000005</v>
      </c>
      <c r="AL113">
        <v>0.84460000000000002</v>
      </c>
      <c r="AM113">
        <v>0.84589999999999999</v>
      </c>
      <c r="AN113">
        <v>0.84460000000000002</v>
      </c>
      <c r="AO113">
        <v>0.8458</v>
      </c>
      <c r="AP113">
        <v>0.84499999999999997</v>
      </c>
      <c r="AQ113">
        <v>0.84470000000000001</v>
      </c>
      <c r="AR113">
        <v>0.84470000000000001</v>
      </c>
      <c r="AS113">
        <v>0.84360000000000002</v>
      </c>
      <c r="AT113">
        <v>0.84409999999999996</v>
      </c>
      <c r="AU113">
        <v>0.84350000000000003</v>
      </c>
      <c r="AV113">
        <v>0.84419999999999995</v>
      </c>
      <c r="AW113">
        <v>0.84370000000000001</v>
      </c>
      <c r="AX113">
        <v>0.84340000000000004</v>
      </c>
      <c r="AY113">
        <v>0.84360000000000002</v>
      </c>
      <c r="AZ113">
        <v>0.84309999999999996</v>
      </c>
      <c r="BA113">
        <v>0.84330000000000005</v>
      </c>
      <c r="BB113">
        <v>0.8417</v>
      </c>
      <c r="BC113">
        <v>0.84260000000000002</v>
      </c>
      <c r="BD113">
        <v>0.84209999999999996</v>
      </c>
      <c r="BE113">
        <v>0.84189999999999998</v>
      </c>
      <c r="BF113">
        <v>0.84209999999999996</v>
      </c>
      <c r="BG113">
        <v>0.84089999999999998</v>
      </c>
      <c r="BH113">
        <v>0.84140000000000004</v>
      </c>
      <c r="BI113">
        <v>0.84019999999999995</v>
      </c>
      <c r="BJ113">
        <v>0.84079999999999999</v>
      </c>
      <c r="BK113">
        <v>0.83940000000000003</v>
      </c>
      <c r="BL113">
        <v>0.83979999999999999</v>
      </c>
      <c r="BM113">
        <v>0.83960000000000001</v>
      </c>
      <c r="BN113">
        <v>0.83830000000000005</v>
      </c>
      <c r="BO113">
        <v>0.83940000000000003</v>
      </c>
      <c r="BP113">
        <v>0.83789999999999998</v>
      </c>
      <c r="BQ113">
        <v>0.8387</v>
      </c>
      <c r="BR113">
        <v>0.83709999999999996</v>
      </c>
      <c r="BS113">
        <v>0.83760000000000001</v>
      </c>
      <c r="BT113">
        <v>0.83720000000000006</v>
      </c>
      <c r="BU113">
        <v>0.83630000000000004</v>
      </c>
      <c r="BV113">
        <v>0.83709999999999996</v>
      </c>
      <c r="BW113">
        <v>0.83579999999999999</v>
      </c>
      <c r="BX113">
        <v>0.83720000000000006</v>
      </c>
      <c r="BY113">
        <v>0.83489999999999998</v>
      </c>
      <c r="BZ113">
        <v>0.83599999999999997</v>
      </c>
      <c r="CA113">
        <v>0.83379999999999999</v>
      </c>
      <c r="CB113">
        <v>0.83330000000000004</v>
      </c>
      <c r="CC113">
        <v>0.83330000000000004</v>
      </c>
      <c r="CD113">
        <v>0.83189999999999997</v>
      </c>
      <c r="CE113">
        <v>0.83250000000000002</v>
      </c>
      <c r="CF113">
        <v>0.83020000000000005</v>
      </c>
      <c r="CG113">
        <v>0.83309999999999995</v>
      </c>
      <c r="CH113">
        <v>0.82869999999999999</v>
      </c>
      <c r="CI113">
        <v>0.82969999999999999</v>
      </c>
      <c r="CJ113">
        <v>0.82940000000000003</v>
      </c>
      <c r="CK113">
        <v>0.82950000000000002</v>
      </c>
      <c r="CL113">
        <v>0.8296</v>
      </c>
      <c r="CM113">
        <v>0</v>
      </c>
      <c r="CN113">
        <v>0</v>
      </c>
      <c r="CO113" t="s">
        <v>217</v>
      </c>
      <c r="CP113">
        <v>0</v>
      </c>
      <c r="CQ113">
        <v>0</v>
      </c>
      <c r="CR113">
        <v>0</v>
      </c>
      <c r="CS113">
        <v>0</v>
      </c>
      <c r="CT113">
        <v>0</v>
      </c>
      <c r="CU113">
        <v>0</v>
      </c>
      <c r="CV113">
        <v>0</v>
      </c>
      <c r="CW113">
        <v>0</v>
      </c>
    </row>
    <row r="114" spans="4:101" x14ac:dyDescent="0.15">
      <c r="D114" s="26">
        <v>45301</v>
      </c>
      <c r="E114" s="27">
        <v>0.42871527777777779</v>
      </c>
      <c r="F114">
        <v>45</v>
      </c>
      <c r="G114">
        <v>0</v>
      </c>
      <c r="H114">
        <v>0</v>
      </c>
      <c r="I114">
        <v>315</v>
      </c>
      <c r="J114">
        <v>0.94259999999999999</v>
      </c>
      <c r="K114">
        <v>0.9466</v>
      </c>
      <c r="L114">
        <v>0.94320000000000004</v>
      </c>
      <c r="M114">
        <v>0.94620000000000004</v>
      </c>
      <c r="N114">
        <v>0.94810000000000005</v>
      </c>
      <c r="O114">
        <v>0.94930000000000003</v>
      </c>
      <c r="P114">
        <v>0.95120000000000005</v>
      </c>
      <c r="Q114">
        <v>0.95150000000000001</v>
      </c>
      <c r="R114">
        <v>0.95350000000000001</v>
      </c>
      <c r="S114">
        <v>0.95350000000000001</v>
      </c>
      <c r="T114">
        <v>0.95509999999999995</v>
      </c>
      <c r="U114">
        <v>0.95499999999999996</v>
      </c>
      <c r="V114">
        <v>0.95540000000000003</v>
      </c>
      <c r="W114">
        <v>0.95599999999999996</v>
      </c>
      <c r="X114">
        <v>0.95540000000000003</v>
      </c>
      <c r="Y114">
        <v>0.95620000000000005</v>
      </c>
      <c r="Z114">
        <v>0.9556</v>
      </c>
      <c r="AA114">
        <v>0.95699999999999996</v>
      </c>
      <c r="AB114">
        <v>0.95879999999999999</v>
      </c>
      <c r="AC114">
        <v>0.96</v>
      </c>
      <c r="AD114">
        <v>0.9607</v>
      </c>
      <c r="AE114">
        <v>0.96030000000000004</v>
      </c>
      <c r="AF114">
        <v>0.96250000000000002</v>
      </c>
      <c r="AG114">
        <v>0.96179999999999999</v>
      </c>
      <c r="AH114">
        <v>0.96330000000000005</v>
      </c>
      <c r="AI114">
        <v>0.96260000000000001</v>
      </c>
      <c r="AJ114">
        <v>0.96199999999999997</v>
      </c>
      <c r="AK114">
        <v>0.96240000000000003</v>
      </c>
      <c r="AL114">
        <v>0.96060000000000001</v>
      </c>
      <c r="AM114">
        <v>0.96220000000000006</v>
      </c>
      <c r="AN114">
        <v>0.96130000000000004</v>
      </c>
      <c r="AO114">
        <v>0.96150000000000002</v>
      </c>
      <c r="AP114">
        <v>0.96120000000000005</v>
      </c>
      <c r="AQ114">
        <v>0.96079999999999999</v>
      </c>
      <c r="AR114">
        <v>0.96079999999999999</v>
      </c>
      <c r="AS114">
        <v>0.9597</v>
      </c>
      <c r="AT114">
        <v>0.96009999999999995</v>
      </c>
      <c r="AU114">
        <v>0.95979999999999999</v>
      </c>
      <c r="AV114">
        <v>0.96040000000000003</v>
      </c>
      <c r="AW114">
        <v>0.95989999999999998</v>
      </c>
      <c r="AX114">
        <v>0.95940000000000003</v>
      </c>
      <c r="AY114">
        <v>0.95989999999999998</v>
      </c>
      <c r="AZ114">
        <v>0.95930000000000004</v>
      </c>
      <c r="BA114">
        <v>0.9597</v>
      </c>
      <c r="BB114">
        <v>0.95809999999999995</v>
      </c>
      <c r="BC114">
        <v>0.95920000000000005</v>
      </c>
      <c r="BD114">
        <v>0.95899999999999996</v>
      </c>
      <c r="BE114">
        <v>0.95809999999999995</v>
      </c>
      <c r="BF114">
        <v>0.95879999999999999</v>
      </c>
      <c r="BG114">
        <v>0.95760000000000001</v>
      </c>
      <c r="BH114">
        <v>0.9587</v>
      </c>
      <c r="BI114">
        <v>0.95750000000000002</v>
      </c>
      <c r="BJ114">
        <v>0.95860000000000001</v>
      </c>
      <c r="BK114">
        <v>0.95789999999999997</v>
      </c>
      <c r="BL114">
        <v>0.95789999999999997</v>
      </c>
      <c r="BM114">
        <v>0.95809999999999995</v>
      </c>
      <c r="BN114">
        <v>0.95640000000000003</v>
      </c>
      <c r="BO114">
        <v>0.95760000000000001</v>
      </c>
      <c r="BP114">
        <v>0.95650000000000002</v>
      </c>
      <c r="BQ114">
        <v>0.95709999999999995</v>
      </c>
      <c r="BR114">
        <v>0.95640000000000003</v>
      </c>
      <c r="BS114">
        <v>0.95650000000000002</v>
      </c>
      <c r="BT114">
        <v>0.95650000000000002</v>
      </c>
      <c r="BU114">
        <v>0.95489999999999997</v>
      </c>
      <c r="BV114">
        <v>0.95740000000000003</v>
      </c>
      <c r="BW114">
        <v>0.95509999999999995</v>
      </c>
      <c r="BX114">
        <v>0.95720000000000005</v>
      </c>
      <c r="BY114">
        <v>0.95520000000000005</v>
      </c>
      <c r="BZ114">
        <v>0.95540000000000003</v>
      </c>
      <c r="CA114">
        <v>0.95450000000000002</v>
      </c>
      <c r="CB114">
        <v>0.95379999999999998</v>
      </c>
      <c r="CC114">
        <v>0.9546</v>
      </c>
      <c r="CD114">
        <v>0.9526</v>
      </c>
      <c r="CE114">
        <v>0.95469999999999999</v>
      </c>
      <c r="CF114">
        <v>0.95089999999999997</v>
      </c>
      <c r="CG114">
        <v>0.95379999999999998</v>
      </c>
      <c r="CH114">
        <v>0.95009999999999994</v>
      </c>
      <c r="CI114">
        <v>0.95099999999999996</v>
      </c>
      <c r="CJ114">
        <v>0.95150000000000001</v>
      </c>
      <c r="CK114">
        <v>0.95099999999999996</v>
      </c>
      <c r="CL114">
        <v>0.95250000000000001</v>
      </c>
      <c r="CM114">
        <v>0</v>
      </c>
      <c r="CN114">
        <v>0</v>
      </c>
      <c r="CO114" t="s">
        <v>217</v>
      </c>
      <c r="CP114">
        <v>0</v>
      </c>
      <c r="CQ114">
        <v>0</v>
      </c>
      <c r="CR114">
        <v>0</v>
      </c>
      <c r="CS114">
        <v>0</v>
      </c>
      <c r="CT114">
        <v>0</v>
      </c>
      <c r="CU114">
        <v>0</v>
      </c>
      <c r="CV114">
        <v>0</v>
      </c>
      <c r="CW114">
        <v>0</v>
      </c>
    </row>
    <row r="115" spans="4:101" x14ac:dyDescent="0.15">
      <c r="D115" s="26">
        <v>45301</v>
      </c>
      <c r="E115" s="27">
        <v>0.42876157407407406</v>
      </c>
      <c r="F115">
        <v>45</v>
      </c>
      <c r="G115">
        <v>5</v>
      </c>
      <c r="H115">
        <v>0</v>
      </c>
      <c r="I115">
        <v>315</v>
      </c>
      <c r="J115">
        <v>0.94140000000000001</v>
      </c>
      <c r="K115">
        <v>0.94340000000000002</v>
      </c>
      <c r="L115">
        <v>0.9415</v>
      </c>
      <c r="M115">
        <v>0.94430000000000003</v>
      </c>
      <c r="N115">
        <v>0.94630000000000003</v>
      </c>
      <c r="O115">
        <v>0.94740000000000002</v>
      </c>
      <c r="P115">
        <v>0.94950000000000001</v>
      </c>
      <c r="Q115">
        <v>0.94989999999999997</v>
      </c>
      <c r="R115">
        <v>0.95169999999999999</v>
      </c>
      <c r="S115">
        <v>0.95169999999999999</v>
      </c>
      <c r="T115">
        <v>0.95289999999999997</v>
      </c>
      <c r="U115">
        <v>0.95299999999999996</v>
      </c>
      <c r="V115">
        <v>0.95350000000000001</v>
      </c>
      <c r="W115">
        <v>0.95409999999999995</v>
      </c>
      <c r="X115">
        <v>0.95320000000000005</v>
      </c>
      <c r="Y115">
        <v>0.95379999999999998</v>
      </c>
      <c r="Z115">
        <v>0.95309999999999995</v>
      </c>
      <c r="AA115">
        <v>0.95530000000000004</v>
      </c>
      <c r="AB115">
        <v>0.95669999999999999</v>
      </c>
      <c r="AC115">
        <v>0.95760000000000001</v>
      </c>
      <c r="AD115">
        <v>0.95830000000000004</v>
      </c>
      <c r="AE115">
        <v>0.95789999999999997</v>
      </c>
      <c r="AF115">
        <v>0.95960000000000001</v>
      </c>
      <c r="AG115">
        <v>0.95950000000000002</v>
      </c>
      <c r="AH115">
        <v>0.96079999999999999</v>
      </c>
      <c r="AI115">
        <v>0.96120000000000005</v>
      </c>
      <c r="AJ115">
        <v>0.96020000000000005</v>
      </c>
      <c r="AK115">
        <v>0.96060000000000001</v>
      </c>
      <c r="AL115">
        <v>0.95799999999999996</v>
      </c>
      <c r="AM115">
        <v>0.95930000000000004</v>
      </c>
      <c r="AN115">
        <v>0.95879999999999999</v>
      </c>
      <c r="AO115">
        <v>0.96</v>
      </c>
      <c r="AP115">
        <v>0.95940000000000003</v>
      </c>
      <c r="AQ115">
        <v>0.95889999999999997</v>
      </c>
      <c r="AR115">
        <v>0.95830000000000004</v>
      </c>
      <c r="AS115">
        <v>0.9577</v>
      </c>
      <c r="AT115">
        <v>0.95809999999999995</v>
      </c>
      <c r="AU115">
        <v>0.95699999999999996</v>
      </c>
      <c r="AV115">
        <v>0.95779999999999998</v>
      </c>
      <c r="AW115">
        <v>0.95820000000000005</v>
      </c>
      <c r="AX115">
        <v>0.95709999999999995</v>
      </c>
      <c r="AY115">
        <v>0.95820000000000005</v>
      </c>
      <c r="AZ115">
        <v>0.95660000000000001</v>
      </c>
      <c r="BA115">
        <v>0.95699999999999996</v>
      </c>
      <c r="BB115">
        <v>0.95599999999999996</v>
      </c>
      <c r="BC115">
        <v>0.95740000000000003</v>
      </c>
      <c r="BD115">
        <v>0.95709999999999995</v>
      </c>
      <c r="BE115">
        <v>0.95630000000000004</v>
      </c>
      <c r="BF115">
        <v>0.95650000000000002</v>
      </c>
      <c r="BG115">
        <v>0.9556</v>
      </c>
      <c r="BH115">
        <v>0.95689999999999997</v>
      </c>
      <c r="BI115">
        <v>0.95569999999999999</v>
      </c>
      <c r="BJ115">
        <v>0.95630000000000004</v>
      </c>
      <c r="BK115">
        <v>0.95609999999999995</v>
      </c>
      <c r="BL115">
        <v>0.95579999999999998</v>
      </c>
      <c r="BM115">
        <v>0.95660000000000001</v>
      </c>
      <c r="BN115">
        <v>0.95420000000000005</v>
      </c>
      <c r="BO115">
        <v>0.95479999999999998</v>
      </c>
      <c r="BP115">
        <v>0.95389999999999997</v>
      </c>
      <c r="BQ115">
        <v>0.95599999999999996</v>
      </c>
      <c r="BR115">
        <v>0.95550000000000002</v>
      </c>
      <c r="BS115">
        <v>0.95489999999999997</v>
      </c>
      <c r="BT115">
        <v>0.95420000000000005</v>
      </c>
      <c r="BU115">
        <v>0.95269999999999999</v>
      </c>
      <c r="BV115">
        <v>0.95499999999999996</v>
      </c>
      <c r="BW115">
        <v>0.95209999999999995</v>
      </c>
      <c r="BX115">
        <v>0.95399999999999996</v>
      </c>
      <c r="BY115">
        <v>0.95279999999999998</v>
      </c>
      <c r="BZ115">
        <v>0.95499999999999996</v>
      </c>
      <c r="CA115">
        <v>0.95330000000000004</v>
      </c>
      <c r="CB115">
        <v>0.95150000000000001</v>
      </c>
      <c r="CC115">
        <v>0.95109999999999995</v>
      </c>
      <c r="CD115">
        <v>0.95</v>
      </c>
      <c r="CE115">
        <v>0.9516</v>
      </c>
      <c r="CF115">
        <v>0.94869999999999999</v>
      </c>
      <c r="CG115">
        <v>0.95109999999999995</v>
      </c>
      <c r="CH115">
        <v>0.94830000000000003</v>
      </c>
      <c r="CI115">
        <v>0.95040000000000002</v>
      </c>
      <c r="CJ115">
        <v>0.95009999999999994</v>
      </c>
      <c r="CK115">
        <v>0.94840000000000002</v>
      </c>
      <c r="CL115">
        <v>0.94740000000000002</v>
      </c>
      <c r="CM115">
        <v>0</v>
      </c>
      <c r="CN115">
        <v>0</v>
      </c>
      <c r="CO115" t="s">
        <v>217</v>
      </c>
      <c r="CP115">
        <v>0</v>
      </c>
      <c r="CQ115">
        <v>0</v>
      </c>
      <c r="CR115">
        <v>0</v>
      </c>
      <c r="CS115">
        <v>0</v>
      </c>
      <c r="CT115">
        <v>0</v>
      </c>
      <c r="CU115">
        <v>0</v>
      </c>
      <c r="CV115">
        <v>0</v>
      </c>
      <c r="CW115">
        <v>0</v>
      </c>
    </row>
    <row r="116" spans="4:101" x14ac:dyDescent="0.15">
      <c r="D116" s="26">
        <v>45301</v>
      </c>
      <c r="E116" s="27">
        <v>0.42880787037037038</v>
      </c>
      <c r="F116">
        <v>45</v>
      </c>
      <c r="G116">
        <v>10</v>
      </c>
      <c r="H116">
        <v>0</v>
      </c>
      <c r="I116">
        <v>315</v>
      </c>
      <c r="J116">
        <v>0.93859999999999999</v>
      </c>
      <c r="K116">
        <v>0.93989999999999996</v>
      </c>
      <c r="L116">
        <v>0.94010000000000005</v>
      </c>
      <c r="M116">
        <v>0.94210000000000005</v>
      </c>
      <c r="N116">
        <v>0.94550000000000001</v>
      </c>
      <c r="O116">
        <v>0.94489999999999996</v>
      </c>
      <c r="P116">
        <v>0.94710000000000005</v>
      </c>
      <c r="Q116">
        <v>0.94740000000000002</v>
      </c>
      <c r="R116">
        <v>0.94920000000000004</v>
      </c>
      <c r="S116">
        <v>0.94969999999999999</v>
      </c>
      <c r="T116">
        <v>0.95089999999999997</v>
      </c>
      <c r="U116">
        <v>0.95130000000000003</v>
      </c>
      <c r="V116">
        <v>0.95179999999999998</v>
      </c>
      <c r="W116">
        <v>0.95199999999999996</v>
      </c>
      <c r="X116">
        <v>0.95120000000000005</v>
      </c>
      <c r="Y116">
        <v>0.95140000000000002</v>
      </c>
      <c r="Z116">
        <v>0.95150000000000001</v>
      </c>
      <c r="AA116">
        <v>0.95279999999999998</v>
      </c>
      <c r="AB116">
        <v>0.95469999999999999</v>
      </c>
      <c r="AC116">
        <v>0.95520000000000005</v>
      </c>
      <c r="AD116">
        <v>0.95579999999999998</v>
      </c>
      <c r="AE116">
        <v>0.95620000000000005</v>
      </c>
      <c r="AF116">
        <v>0.95699999999999996</v>
      </c>
      <c r="AG116">
        <v>0.95820000000000005</v>
      </c>
      <c r="AH116">
        <v>0.95850000000000002</v>
      </c>
      <c r="AI116">
        <v>0.9597</v>
      </c>
      <c r="AJ116">
        <v>0.95789999999999997</v>
      </c>
      <c r="AK116">
        <v>0.95789999999999997</v>
      </c>
      <c r="AL116">
        <v>0.95630000000000004</v>
      </c>
      <c r="AM116">
        <v>0.95720000000000005</v>
      </c>
      <c r="AN116">
        <v>0.9577</v>
      </c>
      <c r="AO116">
        <v>0.95799999999999996</v>
      </c>
      <c r="AP116">
        <v>0.95760000000000001</v>
      </c>
      <c r="AQ116">
        <v>0.95650000000000002</v>
      </c>
      <c r="AR116">
        <v>0.95569999999999999</v>
      </c>
      <c r="AS116">
        <v>0.9556</v>
      </c>
      <c r="AT116">
        <v>0.9556</v>
      </c>
      <c r="AU116">
        <v>0.95599999999999996</v>
      </c>
      <c r="AV116">
        <v>0.95569999999999999</v>
      </c>
      <c r="AW116">
        <v>0.95650000000000002</v>
      </c>
      <c r="AX116">
        <v>0.95499999999999996</v>
      </c>
      <c r="AY116">
        <v>0.95550000000000002</v>
      </c>
      <c r="AZ116">
        <v>0.95479999999999998</v>
      </c>
      <c r="BA116">
        <v>0.9546</v>
      </c>
      <c r="BB116">
        <v>0.95450000000000002</v>
      </c>
      <c r="BC116">
        <v>0.95499999999999996</v>
      </c>
      <c r="BD116">
        <v>0.95479999999999998</v>
      </c>
      <c r="BE116">
        <v>0.95369999999999999</v>
      </c>
      <c r="BF116">
        <v>0.95409999999999995</v>
      </c>
      <c r="BG116">
        <v>0.9536</v>
      </c>
      <c r="BH116">
        <v>0.95369999999999999</v>
      </c>
      <c r="BI116">
        <v>0.95379999999999998</v>
      </c>
      <c r="BJ116">
        <v>0.9536</v>
      </c>
      <c r="BK116">
        <v>0.95409999999999995</v>
      </c>
      <c r="BL116">
        <v>0.9536</v>
      </c>
      <c r="BM116">
        <v>0.95379999999999998</v>
      </c>
      <c r="BN116">
        <v>0.95189999999999997</v>
      </c>
      <c r="BO116">
        <v>0.95189999999999997</v>
      </c>
      <c r="BP116">
        <v>0.95279999999999998</v>
      </c>
      <c r="BQ116">
        <v>0.9526</v>
      </c>
      <c r="BR116">
        <v>0.95340000000000003</v>
      </c>
      <c r="BS116">
        <v>0.95169999999999999</v>
      </c>
      <c r="BT116">
        <v>0.95189999999999997</v>
      </c>
      <c r="BU116">
        <v>0.9506</v>
      </c>
      <c r="BV116">
        <v>0.95230000000000004</v>
      </c>
      <c r="BW116">
        <v>0.95030000000000003</v>
      </c>
      <c r="BX116">
        <v>0.95050000000000001</v>
      </c>
      <c r="BY116">
        <v>0.95130000000000003</v>
      </c>
      <c r="BZ116">
        <v>0.95199999999999996</v>
      </c>
      <c r="CA116">
        <v>0.95150000000000001</v>
      </c>
      <c r="CB116">
        <v>0.9486</v>
      </c>
      <c r="CC116">
        <v>0.9486</v>
      </c>
      <c r="CD116">
        <v>0.9476</v>
      </c>
      <c r="CE116">
        <v>0.94830000000000003</v>
      </c>
      <c r="CF116">
        <v>0.94669999999999999</v>
      </c>
      <c r="CG116">
        <v>0.94769999999999999</v>
      </c>
      <c r="CH116">
        <v>0.94679999999999997</v>
      </c>
      <c r="CI116">
        <v>0.94710000000000005</v>
      </c>
      <c r="CJ116">
        <v>0.9486</v>
      </c>
      <c r="CK116">
        <v>0.94630000000000003</v>
      </c>
      <c r="CL116">
        <v>0.94479999999999997</v>
      </c>
      <c r="CM116">
        <v>0</v>
      </c>
      <c r="CN116">
        <v>0</v>
      </c>
      <c r="CO116" t="s">
        <v>217</v>
      </c>
      <c r="CP116">
        <v>0</v>
      </c>
      <c r="CQ116">
        <v>0</v>
      </c>
      <c r="CR116">
        <v>0</v>
      </c>
      <c r="CS116">
        <v>0</v>
      </c>
      <c r="CT116">
        <v>0</v>
      </c>
      <c r="CU116">
        <v>0</v>
      </c>
      <c r="CV116">
        <v>0</v>
      </c>
      <c r="CW116">
        <v>0</v>
      </c>
    </row>
    <row r="117" spans="4:101" x14ac:dyDescent="0.15">
      <c r="D117" s="26">
        <v>45301</v>
      </c>
      <c r="E117" s="27">
        <v>0.4288541666666667</v>
      </c>
      <c r="F117">
        <v>45</v>
      </c>
      <c r="G117">
        <v>15</v>
      </c>
      <c r="H117">
        <v>0</v>
      </c>
      <c r="I117">
        <v>315</v>
      </c>
      <c r="J117">
        <v>0.93669999999999998</v>
      </c>
      <c r="K117">
        <v>0.94020000000000004</v>
      </c>
      <c r="L117">
        <v>0.93769999999999998</v>
      </c>
      <c r="M117">
        <v>0.93989999999999996</v>
      </c>
      <c r="N117">
        <v>0.94140000000000001</v>
      </c>
      <c r="O117">
        <v>0.94299999999999995</v>
      </c>
      <c r="P117">
        <v>0.94479999999999997</v>
      </c>
      <c r="Q117">
        <v>0.94599999999999995</v>
      </c>
      <c r="R117">
        <v>0.94740000000000002</v>
      </c>
      <c r="S117">
        <v>0.94740000000000002</v>
      </c>
      <c r="T117">
        <v>0.9486</v>
      </c>
      <c r="U117">
        <v>0.94869999999999999</v>
      </c>
      <c r="V117">
        <v>0.9496</v>
      </c>
      <c r="W117">
        <v>0.94969999999999999</v>
      </c>
      <c r="X117">
        <v>0.94940000000000002</v>
      </c>
      <c r="Y117">
        <v>0.94979999999999998</v>
      </c>
      <c r="Z117">
        <v>0.94910000000000005</v>
      </c>
      <c r="AA117">
        <v>0.95050000000000001</v>
      </c>
      <c r="AB117">
        <v>0.95150000000000001</v>
      </c>
      <c r="AC117">
        <v>0.95340000000000003</v>
      </c>
      <c r="AD117">
        <v>0.95409999999999995</v>
      </c>
      <c r="AE117">
        <v>0.9546</v>
      </c>
      <c r="AF117">
        <v>0.95530000000000004</v>
      </c>
      <c r="AG117">
        <v>0.9546</v>
      </c>
      <c r="AH117">
        <v>0.95599999999999996</v>
      </c>
      <c r="AI117">
        <v>0.9556</v>
      </c>
      <c r="AJ117">
        <v>0.95620000000000005</v>
      </c>
      <c r="AK117">
        <v>0.95569999999999999</v>
      </c>
      <c r="AL117">
        <v>0.95430000000000004</v>
      </c>
      <c r="AM117">
        <v>0.95540000000000003</v>
      </c>
      <c r="AN117">
        <v>0.95450000000000002</v>
      </c>
      <c r="AO117">
        <v>0.95479999999999998</v>
      </c>
      <c r="AP117">
        <v>0.95420000000000005</v>
      </c>
      <c r="AQ117">
        <v>0.95430000000000004</v>
      </c>
      <c r="AR117">
        <v>0.95389999999999997</v>
      </c>
      <c r="AS117">
        <v>0.95330000000000004</v>
      </c>
      <c r="AT117">
        <v>0.95320000000000005</v>
      </c>
      <c r="AU117">
        <v>0.9526</v>
      </c>
      <c r="AV117">
        <v>0.95350000000000001</v>
      </c>
      <c r="AW117">
        <v>0.95320000000000005</v>
      </c>
      <c r="AX117">
        <v>0.95320000000000005</v>
      </c>
      <c r="AY117">
        <v>0.95299999999999996</v>
      </c>
      <c r="AZ117">
        <v>0.95240000000000002</v>
      </c>
      <c r="BA117">
        <v>0.95279999999999998</v>
      </c>
      <c r="BB117">
        <v>0.95150000000000001</v>
      </c>
      <c r="BC117">
        <v>0.95209999999999995</v>
      </c>
      <c r="BD117">
        <v>0.95130000000000003</v>
      </c>
      <c r="BE117">
        <v>0.95140000000000002</v>
      </c>
      <c r="BF117">
        <v>0.95179999999999998</v>
      </c>
      <c r="BG117">
        <v>0.95120000000000005</v>
      </c>
      <c r="BH117">
        <v>0.95120000000000005</v>
      </c>
      <c r="BI117">
        <v>0.95020000000000004</v>
      </c>
      <c r="BJ117">
        <v>0.95120000000000005</v>
      </c>
      <c r="BK117">
        <v>0.95079999999999998</v>
      </c>
      <c r="BL117">
        <v>0.95109999999999995</v>
      </c>
      <c r="BM117">
        <v>0.95120000000000005</v>
      </c>
      <c r="BN117">
        <v>0.94969999999999999</v>
      </c>
      <c r="BO117">
        <v>0.95030000000000003</v>
      </c>
      <c r="BP117">
        <v>0.94940000000000002</v>
      </c>
      <c r="BQ117">
        <v>0.95</v>
      </c>
      <c r="BR117">
        <v>0.94820000000000004</v>
      </c>
      <c r="BS117">
        <v>0.94899999999999995</v>
      </c>
      <c r="BT117">
        <v>0.94910000000000005</v>
      </c>
      <c r="BU117">
        <v>0.94940000000000002</v>
      </c>
      <c r="BV117">
        <v>0.94989999999999997</v>
      </c>
      <c r="BW117">
        <v>0.94799999999999995</v>
      </c>
      <c r="BX117">
        <v>0.94879999999999998</v>
      </c>
      <c r="BY117">
        <v>0.94799999999999995</v>
      </c>
      <c r="BZ117">
        <v>0.94850000000000001</v>
      </c>
      <c r="CA117">
        <v>0.94679999999999997</v>
      </c>
      <c r="CB117">
        <v>0.94699999999999995</v>
      </c>
      <c r="CC117">
        <v>0.94699999999999995</v>
      </c>
      <c r="CD117">
        <v>0.94679999999999997</v>
      </c>
      <c r="CE117">
        <v>0.94630000000000003</v>
      </c>
      <c r="CF117">
        <v>0.94320000000000004</v>
      </c>
      <c r="CG117">
        <v>0.94569999999999999</v>
      </c>
      <c r="CH117">
        <v>0.94299999999999995</v>
      </c>
      <c r="CI117">
        <v>0.94410000000000005</v>
      </c>
      <c r="CJ117">
        <v>0.94350000000000001</v>
      </c>
      <c r="CK117">
        <v>0.94469999999999998</v>
      </c>
      <c r="CL117">
        <v>0.94640000000000002</v>
      </c>
      <c r="CM117">
        <v>0</v>
      </c>
      <c r="CN117">
        <v>0</v>
      </c>
      <c r="CO117" t="s">
        <v>217</v>
      </c>
      <c r="CP117">
        <v>0</v>
      </c>
      <c r="CQ117">
        <v>0</v>
      </c>
      <c r="CR117">
        <v>0</v>
      </c>
      <c r="CS117">
        <v>0</v>
      </c>
      <c r="CT117">
        <v>0</v>
      </c>
      <c r="CU117">
        <v>0</v>
      </c>
      <c r="CV117">
        <v>0</v>
      </c>
      <c r="CW117">
        <v>0</v>
      </c>
    </row>
    <row r="118" spans="4:101" x14ac:dyDescent="0.15">
      <c r="D118" s="26">
        <v>45301</v>
      </c>
      <c r="E118" s="27">
        <v>0.42890046296296297</v>
      </c>
      <c r="F118">
        <v>45</v>
      </c>
      <c r="G118">
        <v>20</v>
      </c>
      <c r="H118">
        <v>0</v>
      </c>
      <c r="I118">
        <v>315</v>
      </c>
      <c r="J118">
        <v>0.93430000000000002</v>
      </c>
      <c r="K118">
        <v>0.93610000000000004</v>
      </c>
      <c r="L118">
        <v>0.93540000000000001</v>
      </c>
      <c r="M118">
        <v>0.93759999999999999</v>
      </c>
      <c r="N118">
        <v>0.93979999999999997</v>
      </c>
      <c r="O118">
        <v>0.94040000000000001</v>
      </c>
      <c r="P118">
        <v>0.94240000000000002</v>
      </c>
      <c r="Q118">
        <v>0.94299999999999995</v>
      </c>
      <c r="R118">
        <v>0.9446</v>
      </c>
      <c r="S118">
        <v>0.94510000000000005</v>
      </c>
      <c r="T118">
        <v>0.94610000000000005</v>
      </c>
      <c r="U118">
        <v>0.94650000000000001</v>
      </c>
      <c r="V118">
        <v>0.94710000000000005</v>
      </c>
      <c r="W118">
        <v>0.94750000000000001</v>
      </c>
      <c r="X118">
        <v>0.94689999999999996</v>
      </c>
      <c r="Y118">
        <v>0.94699999999999995</v>
      </c>
      <c r="Z118">
        <v>0.94699999999999995</v>
      </c>
      <c r="AA118">
        <v>0.94799999999999995</v>
      </c>
      <c r="AB118">
        <v>0.94979999999999998</v>
      </c>
      <c r="AC118">
        <v>0.9506</v>
      </c>
      <c r="AD118">
        <v>0.95130000000000003</v>
      </c>
      <c r="AE118">
        <v>0.95179999999999998</v>
      </c>
      <c r="AF118">
        <v>0.95309999999999995</v>
      </c>
      <c r="AG118">
        <v>0.95289999999999997</v>
      </c>
      <c r="AH118">
        <v>0.95350000000000001</v>
      </c>
      <c r="AI118">
        <v>0.9536</v>
      </c>
      <c r="AJ118">
        <v>0.95299999999999996</v>
      </c>
      <c r="AK118">
        <v>0.9526</v>
      </c>
      <c r="AL118">
        <v>0.95150000000000001</v>
      </c>
      <c r="AM118">
        <v>0.95220000000000005</v>
      </c>
      <c r="AN118">
        <v>0.95199999999999996</v>
      </c>
      <c r="AO118">
        <v>0.95209999999999995</v>
      </c>
      <c r="AP118">
        <v>0.9516</v>
      </c>
      <c r="AQ118">
        <v>0.95099999999999996</v>
      </c>
      <c r="AR118">
        <v>0.95030000000000003</v>
      </c>
      <c r="AS118">
        <v>0.95030000000000003</v>
      </c>
      <c r="AT118">
        <v>0.95030000000000003</v>
      </c>
      <c r="AU118">
        <v>0.95009999999999994</v>
      </c>
      <c r="AV118">
        <v>0.95</v>
      </c>
      <c r="AW118">
        <v>0.95040000000000002</v>
      </c>
      <c r="AX118">
        <v>0.94969999999999999</v>
      </c>
      <c r="AY118">
        <v>0.95</v>
      </c>
      <c r="AZ118">
        <v>0.94940000000000002</v>
      </c>
      <c r="BA118">
        <v>0.94950000000000001</v>
      </c>
      <c r="BB118">
        <v>0.94869999999999999</v>
      </c>
      <c r="BC118">
        <v>0.94889999999999997</v>
      </c>
      <c r="BD118">
        <v>0.94889999999999997</v>
      </c>
      <c r="BE118">
        <v>0.94810000000000005</v>
      </c>
      <c r="BF118">
        <v>0.94810000000000005</v>
      </c>
      <c r="BG118">
        <v>0.94779999999999998</v>
      </c>
      <c r="BH118">
        <v>0.94840000000000002</v>
      </c>
      <c r="BI118">
        <v>0.94740000000000002</v>
      </c>
      <c r="BJ118">
        <v>0.94779999999999998</v>
      </c>
      <c r="BK118">
        <v>0.94730000000000003</v>
      </c>
      <c r="BL118">
        <v>0.94720000000000004</v>
      </c>
      <c r="BM118">
        <v>0.94720000000000004</v>
      </c>
      <c r="BN118">
        <v>0.94620000000000004</v>
      </c>
      <c r="BO118">
        <v>0.94650000000000001</v>
      </c>
      <c r="BP118">
        <v>0.94610000000000005</v>
      </c>
      <c r="BQ118">
        <v>0.94650000000000001</v>
      </c>
      <c r="BR118">
        <v>0.94640000000000002</v>
      </c>
      <c r="BS118">
        <v>0.9456</v>
      </c>
      <c r="BT118">
        <v>0.94610000000000005</v>
      </c>
      <c r="BU118">
        <v>0.94520000000000004</v>
      </c>
      <c r="BV118">
        <v>0.94669999999999999</v>
      </c>
      <c r="BW118">
        <v>0.94550000000000001</v>
      </c>
      <c r="BX118">
        <v>0.94530000000000003</v>
      </c>
      <c r="BY118">
        <v>0.94489999999999996</v>
      </c>
      <c r="BZ118">
        <v>0.94520000000000004</v>
      </c>
      <c r="CA118">
        <v>0.9446</v>
      </c>
      <c r="CB118">
        <v>0.94310000000000005</v>
      </c>
      <c r="CC118">
        <v>0.9425</v>
      </c>
      <c r="CD118">
        <v>0.94279999999999997</v>
      </c>
      <c r="CE118">
        <v>0.9425</v>
      </c>
      <c r="CF118">
        <v>0.94130000000000003</v>
      </c>
      <c r="CG118">
        <v>0.9425</v>
      </c>
      <c r="CH118">
        <v>0.94020000000000004</v>
      </c>
      <c r="CI118">
        <v>0.94030000000000002</v>
      </c>
      <c r="CJ118">
        <v>0.94110000000000005</v>
      </c>
      <c r="CK118">
        <v>0.94010000000000005</v>
      </c>
      <c r="CL118">
        <v>0.93979999999999997</v>
      </c>
      <c r="CM118">
        <v>0</v>
      </c>
      <c r="CN118">
        <v>0</v>
      </c>
      <c r="CO118" t="s">
        <v>217</v>
      </c>
      <c r="CP118">
        <v>0</v>
      </c>
      <c r="CQ118">
        <v>0</v>
      </c>
      <c r="CR118">
        <v>0</v>
      </c>
      <c r="CS118">
        <v>0</v>
      </c>
      <c r="CT118">
        <v>0</v>
      </c>
      <c r="CU118">
        <v>0</v>
      </c>
      <c r="CV118">
        <v>0</v>
      </c>
      <c r="CW118">
        <v>0</v>
      </c>
    </row>
    <row r="119" spans="4:101" x14ac:dyDescent="0.15">
      <c r="D119" s="26">
        <v>45301</v>
      </c>
      <c r="E119" s="27">
        <v>0.4289351851851852</v>
      </c>
      <c r="F119">
        <v>45</v>
      </c>
      <c r="G119">
        <v>25</v>
      </c>
      <c r="H119">
        <v>0</v>
      </c>
      <c r="I119">
        <v>315</v>
      </c>
      <c r="J119">
        <v>0.93010000000000004</v>
      </c>
      <c r="K119">
        <v>0.93130000000000002</v>
      </c>
      <c r="L119">
        <v>0.93210000000000004</v>
      </c>
      <c r="M119">
        <v>0.93389999999999995</v>
      </c>
      <c r="N119">
        <v>0.93700000000000006</v>
      </c>
      <c r="O119">
        <v>0.93710000000000004</v>
      </c>
      <c r="P119">
        <v>0.9395</v>
      </c>
      <c r="Q119">
        <v>0.93989999999999996</v>
      </c>
      <c r="R119">
        <v>0.94130000000000003</v>
      </c>
      <c r="S119">
        <v>0.94199999999999995</v>
      </c>
      <c r="T119">
        <v>0.94289999999999996</v>
      </c>
      <c r="U119">
        <v>0.94379999999999997</v>
      </c>
      <c r="V119">
        <v>0.94410000000000005</v>
      </c>
      <c r="W119">
        <v>0.94450000000000001</v>
      </c>
      <c r="X119">
        <v>0.94359999999999999</v>
      </c>
      <c r="Y119">
        <v>0.94359999999999999</v>
      </c>
      <c r="Z119">
        <v>0.94420000000000004</v>
      </c>
      <c r="AA119">
        <v>0.94520000000000004</v>
      </c>
      <c r="AB119">
        <v>0.94699999999999995</v>
      </c>
      <c r="AC119">
        <v>0.94750000000000001</v>
      </c>
      <c r="AD119">
        <v>0.94810000000000005</v>
      </c>
      <c r="AE119">
        <v>0.9486</v>
      </c>
      <c r="AF119">
        <v>0.94879999999999998</v>
      </c>
      <c r="AG119">
        <v>0.94989999999999997</v>
      </c>
      <c r="AH119">
        <v>0.94989999999999997</v>
      </c>
      <c r="AI119">
        <v>0.9516</v>
      </c>
      <c r="AJ119">
        <v>0.95</v>
      </c>
      <c r="AK119">
        <v>0.94989999999999997</v>
      </c>
      <c r="AL119">
        <v>0.94820000000000004</v>
      </c>
      <c r="AM119">
        <v>0.94889999999999997</v>
      </c>
      <c r="AN119">
        <v>0.94930000000000003</v>
      </c>
      <c r="AO119">
        <v>0.94920000000000004</v>
      </c>
      <c r="AP119">
        <v>0.94899999999999995</v>
      </c>
      <c r="AQ119">
        <v>0.94779999999999998</v>
      </c>
      <c r="AR119">
        <v>0.94720000000000004</v>
      </c>
      <c r="AS119">
        <v>0.94720000000000004</v>
      </c>
      <c r="AT119">
        <v>0.94650000000000001</v>
      </c>
      <c r="AU119">
        <v>0.94689999999999996</v>
      </c>
      <c r="AV119">
        <v>0.94669999999999999</v>
      </c>
      <c r="AW119">
        <v>0.94769999999999999</v>
      </c>
      <c r="AX119">
        <v>0.94620000000000004</v>
      </c>
      <c r="AY119">
        <v>0.94669999999999999</v>
      </c>
      <c r="AZ119">
        <v>0.9456</v>
      </c>
      <c r="BA119">
        <v>0.94550000000000001</v>
      </c>
      <c r="BB119">
        <v>0.94550000000000001</v>
      </c>
      <c r="BC119">
        <v>0.94589999999999996</v>
      </c>
      <c r="BD119">
        <v>0.94610000000000005</v>
      </c>
      <c r="BE119">
        <v>0.94479999999999997</v>
      </c>
      <c r="BF119">
        <v>0.94479999999999997</v>
      </c>
      <c r="BG119">
        <v>0.9446</v>
      </c>
      <c r="BH119">
        <v>0.94410000000000005</v>
      </c>
      <c r="BI119">
        <v>0.94399999999999995</v>
      </c>
      <c r="BJ119">
        <v>0.94410000000000005</v>
      </c>
      <c r="BK119">
        <v>0.94510000000000005</v>
      </c>
      <c r="BL119">
        <v>0.94399999999999995</v>
      </c>
      <c r="BM119">
        <v>0.94469999999999998</v>
      </c>
      <c r="BN119">
        <v>0.9425</v>
      </c>
      <c r="BO119">
        <v>0.94230000000000003</v>
      </c>
      <c r="BP119">
        <v>0.94299999999999995</v>
      </c>
      <c r="BQ119">
        <v>0.94269999999999998</v>
      </c>
      <c r="BR119">
        <v>0.94320000000000004</v>
      </c>
      <c r="BS119">
        <v>0.94220000000000004</v>
      </c>
      <c r="BT119">
        <v>0.94289999999999996</v>
      </c>
      <c r="BU119">
        <v>0.94130000000000003</v>
      </c>
      <c r="BV119">
        <v>0.9425</v>
      </c>
      <c r="BW119">
        <v>0.94099999999999995</v>
      </c>
      <c r="BX119">
        <v>0.94140000000000001</v>
      </c>
      <c r="BY119">
        <v>0.94210000000000005</v>
      </c>
      <c r="BZ119">
        <v>0.9415</v>
      </c>
      <c r="CA119">
        <v>0.94159999999999999</v>
      </c>
      <c r="CB119">
        <v>0.9395</v>
      </c>
      <c r="CC119">
        <v>0.93889999999999996</v>
      </c>
      <c r="CD119">
        <v>0.93869999999999998</v>
      </c>
      <c r="CE119">
        <v>0.93820000000000003</v>
      </c>
      <c r="CF119">
        <v>0.93720000000000003</v>
      </c>
      <c r="CG119">
        <v>0.93720000000000003</v>
      </c>
      <c r="CH119">
        <v>0.9375</v>
      </c>
      <c r="CI119">
        <v>0.9375</v>
      </c>
      <c r="CJ119">
        <v>0.93859999999999999</v>
      </c>
      <c r="CK119">
        <v>0.93630000000000002</v>
      </c>
      <c r="CL119">
        <v>0.93389999999999995</v>
      </c>
      <c r="CM119">
        <v>0</v>
      </c>
      <c r="CN119">
        <v>0</v>
      </c>
      <c r="CO119" t="s">
        <v>217</v>
      </c>
      <c r="CP119">
        <v>0</v>
      </c>
      <c r="CQ119">
        <v>0</v>
      </c>
      <c r="CR119">
        <v>0</v>
      </c>
      <c r="CS119">
        <v>0</v>
      </c>
      <c r="CT119">
        <v>0</v>
      </c>
      <c r="CU119">
        <v>0</v>
      </c>
      <c r="CV119">
        <v>0</v>
      </c>
      <c r="CW119">
        <v>0</v>
      </c>
    </row>
    <row r="120" spans="4:101" x14ac:dyDescent="0.15">
      <c r="D120" s="26">
        <v>45301</v>
      </c>
      <c r="E120" s="27">
        <v>0.42898148148148146</v>
      </c>
      <c r="F120">
        <v>45</v>
      </c>
      <c r="G120">
        <v>30</v>
      </c>
      <c r="H120">
        <v>0</v>
      </c>
      <c r="I120">
        <v>315</v>
      </c>
      <c r="J120">
        <v>0.92610000000000003</v>
      </c>
      <c r="K120">
        <v>0.92789999999999995</v>
      </c>
      <c r="L120">
        <v>0.92820000000000003</v>
      </c>
      <c r="M120">
        <v>0.92989999999999995</v>
      </c>
      <c r="N120">
        <v>0.93310000000000004</v>
      </c>
      <c r="O120">
        <v>0.93310000000000004</v>
      </c>
      <c r="P120">
        <v>0.9355</v>
      </c>
      <c r="Q120">
        <v>0.93610000000000004</v>
      </c>
      <c r="R120">
        <v>0.93730000000000002</v>
      </c>
      <c r="S120">
        <v>0.93799999999999994</v>
      </c>
      <c r="T120">
        <v>0.93879999999999997</v>
      </c>
      <c r="U120">
        <v>0.93959999999999999</v>
      </c>
      <c r="V120">
        <v>0.94010000000000005</v>
      </c>
      <c r="W120">
        <v>0.94069999999999998</v>
      </c>
      <c r="X120">
        <v>0.93979999999999997</v>
      </c>
      <c r="Y120">
        <v>0.93989999999999996</v>
      </c>
      <c r="Z120">
        <v>0.94</v>
      </c>
      <c r="AA120">
        <v>0.94110000000000005</v>
      </c>
      <c r="AB120">
        <v>0.94340000000000002</v>
      </c>
      <c r="AC120">
        <v>0.94379999999999997</v>
      </c>
      <c r="AD120">
        <v>0.94420000000000004</v>
      </c>
      <c r="AE120">
        <v>0.94499999999999995</v>
      </c>
      <c r="AF120">
        <v>0.94440000000000002</v>
      </c>
      <c r="AG120">
        <v>0.94550000000000001</v>
      </c>
      <c r="AH120">
        <v>0.94569999999999999</v>
      </c>
      <c r="AI120">
        <v>0.94730000000000003</v>
      </c>
      <c r="AJ120">
        <v>0.94599999999999995</v>
      </c>
      <c r="AK120">
        <v>0.94569999999999999</v>
      </c>
      <c r="AL120">
        <v>0.94399999999999995</v>
      </c>
      <c r="AM120">
        <v>0.94420000000000004</v>
      </c>
      <c r="AN120">
        <v>0.9446</v>
      </c>
      <c r="AO120">
        <v>0.9446</v>
      </c>
      <c r="AP120">
        <v>0.9446</v>
      </c>
      <c r="AQ120">
        <v>0.94350000000000001</v>
      </c>
      <c r="AR120">
        <v>0.94299999999999995</v>
      </c>
      <c r="AS120">
        <v>0.94269999999999998</v>
      </c>
      <c r="AT120">
        <v>0.94199999999999995</v>
      </c>
      <c r="AU120">
        <v>0.94269999999999998</v>
      </c>
      <c r="AV120">
        <v>0.9425</v>
      </c>
      <c r="AW120">
        <v>0.94350000000000001</v>
      </c>
      <c r="AX120">
        <v>0.9425</v>
      </c>
      <c r="AY120">
        <v>0.94299999999999995</v>
      </c>
      <c r="AZ120">
        <v>0.94169999999999998</v>
      </c>
      <c r="BA120">
        <v>0.94120000000000004</v>
      </c>
      <c r="BB120">
        <v>0.94110000000000005</v>
      </c>
      <c r="BC120">
        <v>0.9415</v>
      </c>
      <c r="BD120">
        <v>0.94179999999999997</v>
      </c>
      <c r="BE120">
        <v>0.94040000000000001</v>
      </c>
      <c r="BF120">
        <v>0.94069999999999998</v>
      </c>
      <c r="BG120">
        <v>0.94030000000000002</v>
      </c>
      <c r="BH120">
        <v>0.94</v>
      </c>
      <c r="BI120">
        <v>0.94020000000000004</v>
      </c>
      <c r="BJ120">
        <v>0.93969999999999998</v>
      </c>
      <c r="BK120">
        <v>0.94069999999999998</v>
      </c>
      <c r="BL120">
        <v>0.9395</v>
      </c>
      <c r="BM120">
        <v>0.94069999999999998</v>
      </c>
      <c r="BN120">
        <v>0.93799999999999994</v>
      </c>
      <c r="BO120">
        <v>0.93769999999999998</v>
      </c>
      <c r="BP120">
        <v>0.93840000000000001</v>
      </c>
      <c r="BQ120">
        <v>0.9385</v>
      </c>
      <c r="BR120">
        <v>0.93920000000000003</v>
      </c>
      <c r="BS120">
        <v>0.93730000000000002</v>
      </c>
      <c r="BT120">
        <v>0.9385</v>
      </c>
      <c r="BU120">
        <v>0.9375</v>
      </c>
      <c r="BV120">
        <v>0.93869999999999998</v>
      </c>
      <c r="BW120">
        <v>0.93689999999999996</v>
      </c>
      <c r="BX120">
        <v>0.93669999999999998</v>
      </c>
      <c r="BY120">
        <v>0.93730000000000002</v>
      </c>
      <c r="BZ120">
        <v>0.93730000000000002</v>
      </c>
      <c r="CA120">
        <v>0.93740000000000001</v>
      </c>
      <c r="CB120">
        <v>0.93489999999999995</v>
      </c>
      <c r="CC120">
        <v>0.93510000000000004</v>
      </c>
      <c r="CD120">
        <v>0.93459999999999999</v>
      </c>
      <c r="CE120">
        <v>0.9335</v>
      </c>
      <c r="CF120">
        <v>0.93289999999999995</v>
      </c>
      <c r="CG120">
        <v>0.93289999999999995</v>
      </c>
      <c r="CH120">
        <v>0.93340000000000001</v>
      </c>
      <c r="CI120">
        <v>0.93269999999999997</v>
      </c>
      <c r="CJ120">
        <v>0.93569999999999998</v>
      </c>
      <c r="CK120">
        <v>0.93210000000000004</v>
      </c>
      <c r="CL120">
        <v>0.93110000000000004</v>
      </c>
      <c r="CM120">
        <v>0</v>
      </c>
      <c r="CN120">
        <v>0</v>
      </c>
      <c r="CO120" t="s">
        <v>217</v>
      </c>
      <c r="CP120">
        <v>0</v>
      </c>
      <c r="CQ120">
        <v>0</v>
      </c>
      <c r="CR120">
        <v>0</v>
      </c>
      <c r="CS120">
        <v>0</v>
      </c>
      <c r="CT120">
        <v>0</v>
      </c>
      <c r="CU120">
        <v>0</v>
      </c>
      <c r="CV120">
        <v>0</v>
      </c>
      <c r="CW120">
        <v>0</v>
      </c>
    </row>
    <row r="121" spans="4:101" x14ac:dyDescent="0.15">
      <c r="D121" s="26">
        <v>45301</v>
      </c>
      <c r="E121" s="27">
        <v>0.42902777777777779</v>
      </c>
      <c r="F121">
        <v>45</v>
      </c>
      <c r="G121">
        <v>35</v>
      </c>
      <c r="H121">
        <v>0</v>
      </c>
      <c r="I121">
        <v>315</v>
      </c>
      <c r="J121">
        <v>0.92110000000000003</v>
      </c>
      <c r="K121">
        <v>0.92220000000000002</v>
      </c>
      <c r="L121">
        <v>0.92320000000000002</v>
      </c>
      <c r="M121">
        <v>0.9254</v>
      </c>
      <c r="N121">
        <v>0.92849999999999999</v>
      </c>
      <c r="O121">
        <v>0.9284</v>
      </c>
      <c r="P121">
        <v>0.93030000000000002</v>
      </c>
      <c r="Q121">
        <v>0.93059999999999998</v>
      </c>
      <c r="R121">
        <v>0.93240000000000001</v>
      </c>
      <c r="S121">
        <v>0.93300000000000005</v>
      </c>
      <c r="T121">
        <v>0.93410000000000004</v>
      </c>
      <c r="U121">
        <v>0.9345</v>
      </c>
      <c r="V121">
        <v>0.93479999999999996</v>
      </c>
      <c r="W121">
        <v>0.93489999999999995</v>
      </c>
      <c r="X121">
        <v>0.93469999999999998</v>
      </c>
      <c r="Y121">
        <v>0.93479999999999996</v>
      </c>
      <c r="Z121">
        <v>0.93540000000000001</v>
      </c>
      <c r="AA121">
        <v>0.93600000000000005</v>
      </c>
      <c r="AB121">
        <v>0.93810000000000004</v>
      </c>
      <c r="AC121">
        <v>0.93810000000000004</v>
      </c>
      <c r="AD121">
        <v>0.93879999999999997</v>
      </c>
      <c r="AE121">
        <v>0.93930000000000002</v>
      </c>
      <c r="AF121">
        <v>0.93989999999999996</v>
      </c>
      <c r="AG121">
        <v>0.94089999999999996</v>
      </c>
      <c r="AH121">
        <v>0.94110000000000005</v>
      </c>
      <c r="AI121">
        <v>0.9415</v>
      </c>
      <c r="AJ121">
        <v>0.94020000000000004</v>
      </c>
      <c r="AK121">
        <v>0.94</v>
      </c>
      <c r="AL121">
        <v>0.93930000000000002</v>
      </c>
      <c r="AM121">
        <v>0.93969999999999998</v>
      </c>
      <c r="AN121">
        <v>0.93979999999999997</v>
      </c>
      <c r="AO121">
        <v>0.93920000000000003</v>
      </c>
      <c r="AP121">
        <v>0.93910000000000005</v>
      </c>
      <c r="AQ121">
        <v>0.93799999999999994</v>
      </c>
      <c r="AR121">
        <v>0.93769999999999998</v>
      </c>
      <c r="AS121">
        <v>0.93769999999999998</v>
      </c>
      <c r="AT121">
        <v>0.93759999999999999</v>
      </c>
      <c r="AU121">
        <v>0.93779999999999997</v>
      </c>
      <c r="AV121">
        <v>0.93759999999999999</v>
      </c>
      <c r="AW121">
        <v>0.93740000000000001</v>
      </c>
      <c r="AX121">
        <v>0.93659999999999999</v>
      </c>
      <c r="AY121">
        <v>0.93689999999999996</v>
      </c>
      <c r="AZ121">
        <v>0.93689999999999996</v>
      </c>
      <c r="BA121">
        <v>0.93669999999999998</v>
      </c>
      <c r="BB121">
        <v>0.9365</v>
      </c>
      <c r="BC121">
        <v>0.93620000000000003</v>
      </c>
      <c r="BD121">
        <v>0.93620000000000003</v>
      </c>
      <c r="BE121">
        <v>0.93489999999999995</v>
      </c>
      <c r="BF121">
        <v>0.93520000000000003</v>
      </c>
      <c r="BG121">
        <v>0.93479999999999996</v>
      </c>
      <c r="BH121">
        <v>0.93510000000000004</v>
      </c>
      <c r="BI121">
        <v>0.93479999999999996</v>
      </c>
      <c r="BJ121">
        <v>0.93500000000000005</v>
      </c>
      <c r="BK121">
        <v>0.93459999999999999</v>
      </c>
      <c r="BL121">
        <v>0.93369999999999997</v>
      </c>
      <c r="BM121">
        <v>0.93410000000000004</v>
      </c>
      <c r="BN121">
        <v>0.93289999999999995</v>
      </c>
      <c r="BO121">
        <v>0.93289999999999995</v>
      </c>
      <c r="BP121">
        <v>0.93340000000000001</v>
      </c>
      <c r="BQ121">
        <v>0.93320000000000003</v>
      </c>
      <c r="BR121">
        <v>0.93379999999999996</v>
      </c>
      <c r="BS121">
        <v>0.93259999999999998</v>
      </c>
      <c r="BT121">
        <v>0.9325</v>
      </c>
      <c r="BU121">
        <v>0.93140000000000001</v>
      </c>
      <c r="BV121">
        <v>0.93300000000000005</v>
      </c>
      <c r="BW121">
        <v>0.93230000000000002</v>
      </c>
      <c r="BX121">
        <v>0.93230000000000002</v>
      </c>
      <c r="BY121">
        <v>0.93220000000000003</v>
      </c>
      <c r="BZ121">
        <v>0.93210000000000004</v>
      </c>
      <c r="CA121">
        <v>0.93149999999999999</v>
      </c>
      <c r="CB121">
        <v>0.92920000000000003</v>
      </c>
      <c r="CC121">
        <v>0.92930000000000001</v>
      </c>
      <c r="CD121">
        <v>0.92849999999999999</v>
      </c>
      <c r="CE121">
        <v>0.92859999999999998</v>
      </c>
      <c r="CF121">
        <v>0.92820000000000003</v>
      </c>
      <c r="CG121">
        <v>0.93</v>
      </c>
      <c r="CH121">
        <v>0.92720000000000002</v>
      </c>
      <c r="CI121">
        <v>0.92610000000000003</v>
      </c>
      <c r="CJ121">
        <v>0.92749999999999999</v>
      </c>
      <c r="CK121">
        <v>0.92589999999999995</v>
      </c>
      <c r="CL121">
        <v>0.9244</v>
      </c>
      <c r="CM121">
        <v>0</v>
      </c>
      <c r="CN121">
        <v>0</v>
      </c>
      <c r="CO121" t="s">
        <v>217</v>
      </c>
      <c r="CP121">
        <v>0</v>
      </c>
      <c r="CQ121">
        <v>0</v>
      </c>
      <c r="CR121">
        <v>0</v>
      </c>
      <c r="CS121">
        <v>0</v>
      </c>
      <c r="CT121">
        <v>0</v>
      </c>
      <c r="CU121">
        <v>0</v>
      </c>
      <c r="CV121">
        <v>0</v>
      </c>
      <c r="CW121">
        <v>0</v>
      </c>
    </row>
    <row r="122" spans="4:101" x14ac:dyDescent="0.15">
      <c r="D122" s="26">
        <v>45301</v>
      </c>
      <c r="E122" s="27">
        <v>0.42907407407407411</v>
      </c>
      <c r="F122">
        <v>45</v>
      </c>
      <c r="G122">
        <v>40</v>
      </c>
      <c r="H122">
        <v>0</v>
      </c>
      <c r="I122">
        <v>315</v>
      </c>
      <c r="J122">
        <v>0.91830000000000001</v>
      </c>
      <c r="K122">
        <v>0.91620000000000001</v>
      </c>
      <c r="L122">
        <v>0.91720000000000002</v>
      </c>
      <c r="M122">
        <v>0.91879999999999995</v>
      </c>
      <c r="N122">
        <v>0.9224</v>
      </c>
      <c r="O122">
        <v>0.92259999999999998</v>
      </c>
      <c r="P122">
        <v>0.9244</v>
      </c>
      <c r="Q122">
        <v>0.92549999999999999</v>
      </c>
      <c r="R122">
        <v>0.92610000000000003</v>
      </c>
      <c r="S122">
        <v>0.92700000000000005</v>
      </c>
      <c r="T122">
        <v>0.92759999999999998</v>
      </c>
      <c r="U122">
        <v>0.92830000000000001</v>
      </c>
      <c r="V122">
        <v>0.92879999999999996</v>
      </c>
      <c r="W122">
        <v>0.92989999999999995</v>
      </c>
      <c r="X122">
        <v>0.92900000000000005</v>
      </c>
      <c r="Y122">
        <v>0.9284</v>
      </c>
      <c r="Z122">
        <v>0.92859999999999998</v>
      </c>
      <c r="AA122">
        <v>0.92979999999999996</v>
      </c>
      <c r="AB122">
        <v>0.93240000000000001</v>
      </c>
      <c r="AC122">
        <v>0.93310000000000004</v>
      </c>
      <c r="AD122">
        <v>0.93300000000000005</v>
      </c>
      <c r="AE122">
        <v>0.93389999999999995</v>
      </c>
      <c r="AF122">
        <v>0.93310000000000004</v>
      </c>
      <c r="AG122">
        <v>0.93469999999999998</v>
      </c>
      <c r="AH122">
        <v>0.93430000000000002</v>
      </c>
      <c r="AI122">
        <v>0.93520000000000003</v>
      </c>
      <c r="AJ122">
        <v>0.93430000000000002</v>
      </c>
      <c r="AK122">
        <v>0.9345</v>
      </c>
      <c r="AL122">
        <v>0.93289999999999995</v>
      </c>
      <c r="AM122">
        <v>0.9325</v>
      </c>
      <c r="AN122">
        <v>0.93310000000000004</v>
      </c>
      <c r="AO122">
        <v>0.93310000000000004</v>
      </c>
      <c r="AP122">
        <v>0.93369999999999997</v>
      </c>
      <c r="AQ122">
        <v>0.93279999999999996</v>
      </c>
      <c r="AR122">
        <v>0.93120000000000003</v>
      </c>
      <c r="AS122">
        <v>0.93149999999999999</v>
      </c>
      <c r="AT122">
        <v>0.93059999999999998</v>
      </c>
      <c r="AU122">
        <v>0.93140000000000001</v>
      </c>
      <c r="AV122">
        <v>0.93089999999999995</v>
      </c>
      <c r="AW122">
        <v>0.93159999999999998</v>
      </c>
      <c r="AX122">
        <v>0.93079999999999996</v>
      </c>
      <c r="AY122">
        <v>0.93140000000000001</v>
      </c>
      <c r="AZ122">
        <v>0.93079999999999996</v>
      </c>
      <c r="BA122">
        <v>0.92979999999999996</v>
      </c>
      <c r="BB122">
        <v>0.92959999999999998</v>
      </c>
      <c r="BC122">
        <v>0.92969999999999997</v>
      </c>
      <c r="BD122">
        <v>0.93030000000000002</v>
      </c>
      <c r="BE122">
        <v>0.92930000000000001</v>
      </c>
      <c r="BF122">
        <v>0.92879999999999996</v>
      </c>
      <c r="BG122">
        <v>0.92900000000000005</v>
      </c>
      <c r="BH122">
        <v>0.92789999999999995</v>
      </c>
      <c r="BI122">
        <v>0.92849999999999999</v>
      </c>
      <c r="BJ122">
        <v>0.92749999999999999</v>
      </c>
      <c r="BK122">
        <v>0.92789999999999995</v>
      </c>
      <c r="BL122">
        <v>0.92720000000000002</v>
      </c>
      <c r="BM122">
        <v>0.92879999999999996</v>
      </c>
      <c r="BN122">
        <v>0.92689999999999995</v>
      </c>
      <c r="BO122">
        <v>0.92569999999999997</v>
      </c>
      <c r="BP122">
        <v>0.9264</v>
      </c>
      <c r="BQ122">
        <v>0.92630000000000001</v>
      </c>
      <c r="BR122">
        <v>0.92769999999999997</v>
      </c>
      <c r="BS122">
        <v>0.92659999999999998</v>
      </c>
      <c r="BT122">
        <v>0.92600000000000005</v>
      </c>
      <c r="BU122">
        <v>0.92610000000000003</v>
      </c>
      <c r="BV122">
        <v>0.92659999999999998</v>
      </c>
      <c r="BW122">
        <v>0.92530000000000001</v>
      </c>
      <c r="BX122">
        <v>0.9244</v>
      </c>
      <c r="BY122">
        <v>0.92469999999999997</v>
      </c>
      <c r="BZ122">
        <v>0.92490000000000006</v>
      </c>
      <c r="CA122">
        <v>0.92520000000000002</v>
      </c>
      <c r="CB122">
        <v>0.92290000000000005</v>
      </c>
      <c r="CC122">
        <v>0.92169999999999996</v>
      </c>
      <c r="CD122">
        <v>0.92269999999999996</v>
      </c>
      <c r="CE122">
        <v>0.92120000000000002</v>
      </c>
      <c r="CF122">
        <v>0.92159999999999997</v>
      </c>
      <c r="CG122">
        <v>0.9204</v>
      </c>
      <c r="CH122">
        <v>0.91990000000000005</v>
      </c>
      <c r="CI122">
        <v>0.92</v>
      </c>
      <c r="CJ122">
        <v>0.92320000000000002</v>
      </c>
      <c r="CK122">
        <v>0.92030000000000001</v>
      </c>
      <c r="CL122">
        <v>0.91800000000000004</v>
      </c>
      <c r="CM122">
        <v>0</v>
      </c>
      <c r="CN122">
        <v>0</v>
      </c>
      <c r="CO122" t="s">
        <v>217</v>
      </c>
      <c r="CP122">
        <v>0</v>
      </c>
      <c r="CQ122">
        <v>0</v>
      </c>
      <c r="CR122">
        <v>0</v>
      </c>
      <c r="CS122">
        <v>0</v>
      </c>
      <c r="CT122">
        <v>0</v>
      </c>
      <c r="CU122">
        <v>0</v>
      </c>
      <c r="CV122">
        <v>0</v>
      </c>
      <c r="CW122">
        <v>0</v>
      </c>
    </row>
    <row r="123" spans="4:101" x14ac:dyDescent="0.15">
      <c r="D123" s="26">
        <v>45301</v>
      </c>
      <c r="E123" s="27">
        <v>0.42912037037037037</v>
      </c>
      <c r="F123">
        <v>45</v>
      </c>
      <c r="G123">
        <v>45</v>
      </c>
      <c r="H123">
        <v>0</v>
      </c>
      <c r="I123">
        <v>315</v>
      </c>
      <c r="J123">
        <v>0.90749999999999997</v>
      </c>
      <c r="K123">
        <v>0.91159999999999997</v>
      </c>
      <c r="L123">
        <v>0.90959999999999996</v>
      </c>
      <c r="M123">
        <v>0.9123</v>
      </c>
      <c r="N123">
        <v>0.91359999999999997</v>
      </c>
      <c r="O123">
        <v>0.91469999999999996</v>
      </c>
      <c r="P123">
        <v>0.91659999999999997</v>
      </c>
      <c r="Q123">
        <v>0.91720000000000002</v>
      </c>
      <c r="R123">
        <v>0.91849999999999998</v>
      </c>
      <c r="S123">
        <v>0.91849999999999998</v>
      </c>
      <c r="T123">
        <v>0.91990000000000005</v>
      </c>
      <c r="U123">
        <v>0.91990000000000005</v>
      </c>
      <c r="V123">
        <v>0.92069999999999996</v>
      </c>
      <c r="W123">
        <v>0.92079999999999995</v>
      </c>
      <c r="X123">
        <v>0.92069999999999996</v>
      </c>
      <c r="Y123">
        <v>0.92149999999999999</v>
      </c>
      <c r="Z123">
        <v>0.92130000000000001</v>
      </c>
      <c r="AA123">
        <v>0.92230000000000001</v>
      </c>
      <c r="AB123">
        <v>0.9234</v>
      </c>
      <c r="AC123">
        <v>0.92410000000000003</v>
      </c>
      <c r="AD123">
        <v>0.92559999999999998</v>
      </c>
      <c r="AE123">
        <v>0.92559999999999998</v>
      </c>
      <c r="AF123">
        <v>0.92649999999999999</v>
      </c>
      <c r="AG123">
        <v>0.92589999999999995</v>
      </c>
      <c r="AH123">
        <v>0.92700000000000005</v>
      </c>
      <c r="AI123">
        <v>0.92689999999999995</v>
      </c>
      <c r="AJ123">
        <v>0.92620000000000002</v>
      </c>
      <c r="AK123">
        <v>0.92610000000000003</v>
      </c>
      <c r="AL123">
        <v>0.92500000000000004</v>
      </c>
      <c r="AM123">
        <v>0.92600000000000005</v>
      </c>
      <c r="AN123">
        <v>0.92520000000000002</v>
      </c>
      <c r="AO123">
        <v>0.92510000000000003</v>
      </c>
      <c r="AP123">
        <v>0.92430000000000001</v>
      </c>
      <c r="AQ123">
        <v>0.92390000000000005</v>
      </c>
      <c r="AR123">
        <v>0.92420000000000002</v>
      </c>
      <c r="AS123">
        <v>0.9234</v>
      </c>
      <c r="AT123">
        <v>0.92349999999999999</v>
      </c>
      <c r="AU123">
        <v>0.92269999999999996</v>
      </c>
      <c r="AV123">
        <v>0.92320000000000002</v>
      </c>
      <c r="AW123">
        <v>0.92330000000000001</v>
      </c>
      <c r="AX123">
        <v>0.92269999999999996</v>
      </c>
      <c r="AY123">
        <v>0.92279999999999995</v>
      </c>
      <c r="AZ123">
        <v>0.92210000000000003</v>
      </c>
      <c r="BA123">
        <v>0.92259999999999998</v>
      </c>
      <c r="BB123">
        <v>0.9214</v>
      </c>
      <c r="BC123">
        <v>0.9214</v>
      </c>
      <c r="BD123">
        <v>0.92100000000000004</v>
      </c>
      <c r="BE123">
        <v>0.92020000000000002</v>
      </c>
      <c r="BF123">
        <v>0.92130000000000001</v>
      </c>
      <c r="BG123">
        <v>0.92059999999999997</v>
      </c>
      <c r="BH123">
        <v>0.92100000000000004</v>
      </c>
      <c r="BI123">
        <v>0.91949999999999998</v>
      </c>
      <c r="BJ123">
        <v>0.92020000000000002</v>
      </c>
      <c r="BK123">
        <v>0.91949999999999998</v>
      </c>
      <c r="BL123">
        <v>0.91910000000000003</v>
      </c>
      <c r="BM123">
        <v>0.91890000000000005</v>
      </c>
      <c r="BN123">
        <v>0.91790000000000005</v>
      </c>
      <c r="BO123">
        <v>0.91920000000000002</v>
      </c>
      <c r="BP123">
        <v>0.91849999999999998</v>
      </c>
      <c r="BQ123">
        <v>0.91890000000000005</v>
      </c>
      <c r="BR123">
        <v>0.91749999999999998</v>
      </c>
      <c r="BS123">
        <v>0.91749999999999998</v>
      </c>
      <c r="BT123">
        <v>0.91769999999999996</v>
      </c>
      <c r="BU123">
        <v>0.9173</v>
      </c>
      <c r="BV123">
        <v>0.91839999999999999</v>
      </c>
      <c r="BW123">
        <v>0.91639999999999999</v>
      </c>
      <c r="BX123">
        <v>0.91800000000000004</v>
      </c>
      <c r="BY123">
        <v>0.91710000000000003</v>
      </c>
      <c r="BZ123">
        <v>0.91679999999999995</v>
      </c>
      <c r="CA123">
        <v>0.91549999999999998</v>
      </c>
      <c r="CB123">
        <v>0.91449999999999998</v>
      </c>
      <c r="CC123">
        <v>0.91539999999999999</v>
      </c>
      <c r="CD123">
        <v>0.91410000000000002</v>
      </c>
      <c r="CE123">
        <v>0.9153</v>
      </c>
      <c r="CF123">
        <v>0.9123</v>
      </c>
      <c r="CG123">
        <v>0.91439999999999999</v>
      </c>
      <c r="CH123">
        <v>0.91139999999999999</v>
      </c>
      <c r="CI123">
        <v>0.91190000000000004</v>
      </c>
      <c r="CJ123">
        <v>0.91110000000000002</v>
      </c>
      <c r="CK123">
        <v>0.91110000000000002</v>
      </c>
      <c r="CL123">
        <v>0.9143</v>
      </c>
      <c r="CM123">
        <v>0</v>
      </c>
      <c r="CN123">
        <v>0</v>
      </c>
      <c r="CO123" t="s">
        <v>217</v>
      </c>
      <c r="CP123">
        <v>0</v>
      </c>
      <c r="CQ123">
        <v>0</v>
      </c>
      <c r="CR123">
        <v>0</v>
      </c>
      <c r="CS123">
        <v>0</v>
      </c>
      <c r="CT123">
        <v>0</v>
      </c>
      <c r="CU123">
        <v>0</v>
      </c>
      <c r="CV123">
        <v>0</v>
      </c>
      <c r="CW123">
        <v>0</v>
      </c>
    </row>
    <row r="124" spans="4:101" x14ac:dyDescent="0.15">
      <c r="D124" s="26">
        <v>45301</v>
      </c>
      <c r="E124" s="27">
        <v>0.4291666666666667</v>
      </c>
      <c r="F124">
        <v>45</v>
      </c>
      <c r="G124">
        <v>50</v>
      </c>
      <c r="H124">
        <v>0</v>
      </c>
      <c r="I124">
        <v>315</v>
      </c>
      <c r="J124">
        <v>0.89790000000000003</v>
      </c>
      <c r="K124">
        <v>0.90110000000000001</v>
      </c>
      <c r="L124">
        <v>0.89970000000000006</v>
      </c>
      <c r="M124">
        <v>0.90210000000000001</v>
      </c>
      <c r="N124">
        <v>0.90380000000000005</v>
      </c>
      <c r="O124">
        <v>0.90500000000000003</v>
      </c>
      <c r="P124">
        <v>0.90659999999999996</v>
      </c>
      <c r="Q124">
        <v>0.90769999999999995</v>
      </c>
      <c r="R124">
        <v>0.90900000000000003</v>
      </c>
      <c r="S124">
        <v>0.90920000000000001</v>
      </c>
      <c r="T124">
        <v>0.9103</v>
      </c>
      <c r="U124">
        <v>0.91020000000000001</v>
      </c>
      <c r="V124">
        <v>0.91090000000000004</v>
      </c>
      <c r="W124">
        <v>0.9113</v>
      </c>
      <c r="X124">
        <v>0.91110000000000002</v>
      </c>
      <c r="Y124">
        <v>0.91149999999999998</v>
      </c>
      <c r="Z124">
        <v>0.91120000000000001</v>
      </c>
      <c r="AA124">
        <v>0.91249999999999998</v>
      </c>
      <c r="AB124">
        <v>0.91369999999999996</v>
      </c>
      <c r="AC124">
        <v>0.91479999999999995</v>
      </c>
      <c r="AD124">
        <v>0.91549999999999998</v>
      </c>
      <c r="AE124">
        <v>0.91610000000000003</v>
      </c>
      <c r="AF124">
        <v>0.91669999999999996</v>
      </c>
      <c r="AG124">
        <v>0.91600000000000004</v>
      </c>
      <c r="AH124">
        <v>0.91669999999999996</v>
      </c>
      <c r="AI124">
        <v>0.91590000000000005</v>
      </c>
      <c r="AJ124">
        <v>0.91579999999999995</v>
      </c>
      <c r="AK124">
        <v>0.91569999999999996</v>
      </c>
      <c r="AL124">
        <v>0.91500000000000004</v>
      </c>
      <c r="AM124">
        <v>0.9153</v>
      </c>
      <c r="AN124">
        <v>0.91479999999999995</v>
      </c>
      <c r="AO124">
        <v>0.91469999999999996</v>
      </c>
      <c r="AP124">
        <v>0.91410000000000002</v>
      </c>
      <c r="AQ124">
        <v>0.91400000000000003</v>
      </c>
      <c r="AR124">
        <v>0.91320000000000001</v>
      </c>
      <c r="AS124">
        <v>0.91310000000000002</v>
      </c>
      <c r="AT124">
        <v>0.9133</v>
      </c>
      <c r="AU124">
        <v>0.91259999999999997</v>
      </c>
      <c r="AV124">
        <v>0.91300000000000003</v>
      </c>
      <c r="AW124">
        <v>0.91239999999999999</v>
      </c>
      <c r="AX124">
        <v>0.91239999999999999</v>
      </c>
      <c r="AY124">
        <v>0.91239999999999999</v>
      </c>
      <c r="AZ124">
        <v>0.91210000000000002</v>
      </c>
      <c r="BA124">
        <v>0.91200000000000003</v>
      </c>
      <c r="BB124">
        <v>0.91080000000000005</v>
      </c>
      <c r="BC124">
        <v>0.91100000000000003</v>
      </c>
      <c r="BD124">
        <v>0.91080000000000005</v>
      </c>
      <c r="BE124">
        <v>0.91049999999999998</v>
      </c>
      <c r="BF124">
        <v>0.91059999999999997</v>
      </c>
      <c r="BG124">
        <v>0.91020000000000001</v>
      </c>
      <c r="BH124">
        <v>0.91049999999999998</v>
      </c>
      <c r="BI124">
        <v>0.9093</v>
      </c>
      <c r="BJ124">
        <v>0.91</v>
      </c>
      <c r="BK124">
        <v>0.90869999999999995</v>
      </c>
      <c r="BL124">
        <v>0.90900000000000003</v>
      </c>
      <c r="BM124">
        <v>0.90920000000000001</v>
      </c>
      <c r="BN124">
        <v>0.9083</v>
      </c>
      <c r="BO124">
        <v>0.90859999999999996</v>
      </c>
      <c r="BP124">
        <v>0.90780000000000005</v>
      </c>
      <c r="BQ124">
        <v>0.9083</v>
      </c>
      <c r="BR124">
        <v>0.90739999999999998</v>
      </c>
      <c r="BS124">
        <v>0.90739999999999998</v>
      </c>
      <c r="BT124">
        <v>0.90669999999999995</v>
      </c>
      <c r="BU124">
        <v>0.90700000000000003</v>
      </c>
      <c r="BV124">
        <v>0.90800000000000003</v>
      </c>
      <c r="BW124">
        <v>0.90659999999999996</v>
      </c>
      <c r="BX124">
        <v>0.90669999999999995</v>
      </c>
      <c r="BY124">
        <v>0.90569999999999995</v>
      </c>
      <c r="BZ124">
        <v>0.90590000000000004</v>
      </c>
      <c r="CA124">
        <v>0.90500000000000003</v>
      </c>
      <c r="CB124">
        <v>0.90439999999999998</v>
      </c>
      <c r="CC124">
        <v>0.9042</v>
      </c>
      <c r="CD124">
        <v>0.90439999999999998</v>
      </c>
      <c r="CE124">
        <v>0.90390000000000004</v>
      </c>
      <c r="CF124">
        <v>0.90159999999999996</v>
      </c>
      <c r="CG124">
        <v>0.9032</v>
      </c>
      <c r="CH124">
        <v>0.90049999999999997</v>
      </c>
      <c r="CI124">
        <v>0.90080000000000005</v>
      </c>
      <c r="CJ124">
        <v>0.90159999999999996</v>
      </c>
      <c r="CK124">
        <v>0.90259999999999996</v>
      </c>
      <c r="CL124">
        <v>0.90149999999999997</v>
      </c>
      <c r="CM124">
        <v>0</v>
      </c>
      <c r="CN124">
        <v>0</v>
      </c>
      <c r="CO124" t="s">
        <v>217</v>
      </c>
      <c r="CP124">
        <v>0</v>
      </c>
      <c r="CQ124">
        <v>0</v>
      </c>
      <c r="CR124">
        <v>0</v>
      </c>
      <c r="CS124">
        <v>0</v>
      </c>
      <c r="CT124">
        <v>0</v>
      </c>
      <c r="CU124">
        <v>0</v>
      </c>
      <c r="CV124">
        <v>0</v>
      </c>
      <c r="CW124">
        <v>0</v>
      </c>
    </row>
    <row r="125" spans="4:101" x14ac:dyDescent="0.15">
      <c r="D125" s="26">
        <v>45301</v>
      </c>
      <c r="E125" s="27">
        <v>0.42920138888888887</v>
      </c>
      <c r="F125">
        <v>45</v>
      </c>
      <c r="G125">
        <v>55</v>
      </c>
      <c r="H125">
        <v>0</v>
      </c>
      <c r="I125">
        <v>315</v>
      </c>
      <c r="J125">
        <v>0.88529999999999998</v>
      </c>
      <c r="K125">
        <v>0.88819999999999999</v>
      </c>
      <c r="L125">
        <v>0.88770000000000004</v>
      </c>
      <c r="M125">
        <v>0.88900000000000001</v>
      </c>
      <c r="N125">
        <v>0.89190000000000003</v>
      </c>
      <c r="O125">
        <v>0.89249999999999996</v>
      </c>
      <c r="P125">
        <v>0.89459999999999995</v>
      </c>
      <c r="Q125">
        <v>0.89510000000000001</v>
      </c>
      <c r="R125">
        <v>0.8962</v>
      </c>
      <c r="S125">
        <v>0.89659999999999995</v>
      </c>
      <c r="T125">
        <v>0.89800000000000002</v>
      </c>
      <c r="U125">
        <v>0.89829999999999999</v>
      </c>
      <c r="V125">
        <v>0.89859999999999995</v>
      </c>
      <c r="W125">
        <v>0.89849999999999997</v>
      </c>
      <c r="X125">
        <v>0.89829999999999999</v>
      </c>
      <c r="Y125">
        <v>0.89880000000000004</v>
      </c>
      <c r="Z125">
        <v>0.89929999999999999</v>
      </c>
      <c r="AA125">
        <v>0.89970000000000006</v>
      </c>
      <c r="AB125">
        <v>0.9012</v>
      </c>
      <c r="AC125">
        <v>0.90169999999999995</v>
      </c>
      <c r="AD125">
        <v>0.90269999999999995</v>
      </c>
      <c r="AE125">
        <v>0.90259999999999996</v>
      </c>
      <c r="AF125">
        <v>0.90280000000000005</v>
      </c>
      <c r="AG125">
        <v>0.90339999999999998</v>
      </c>
      <c r="AH125">
        <v>0.90390000000000004</v>
      </c>
      <c r="AI125">
        <v>0.90410000000000001</v>
      </c>
      <c r="AJ125">
        <v>0.90269999999999995</v>
      </c>
      <c r="AK125">
        <v>0.9022</v>
      </c>
      <c r="AL125">
        <v>0.90110000000000001</v>
      </c>
      <c r="AM125">
        <v>0.90210000000000001</v>
      </c>
      <c r="AN125">
        <v>0.90249999999999997</v>
      </c>
      <c r="AO125">
        <v>0.90200000000000002</v>
      </c>
      <c r="AP125">
        <v>0.90139999999999998</v>
      </c>
      <c r="AQ125">
        <v>0.90069999999999995</v>
      </c>
      <c r="AR125">
        <v>0.90029999999999999</v>
      </c>
      <c r="AS125">
        <v>0.89990000000000003</v>
      </c>
      <c r="AT125">
        <v>0.89949999999999997</v>
      </c>
      <c r="AU125">
        <v>0.89970000000000006</v>
      </c>
      <c r="AV125">
        <v>0.89980000000000004</v>
      </c>
      <c r="AW125">
        <v>0.90049999999999997</v>
      </c>
      <c r="AX125">
        <v>0.89939999999999998</v>
      </c>
      <c r="AY125">
        <v>0.89929999999999999</v>
      </c>
      <c r="AZ125">
        <v>0.89890000000000003</v>
      </c>
      <c r="BA125">
        <v>0.89910000000000001</v>
      </c>
      <c r="BB125">
        <v>0.89849999999999997</v>
      </c>
      <c r="BC125">
        <v>0.89870000000000005</v>
      </c>
      <c r="BD125">
        <v>0.8982</v>
      </c>
      <c r="BE125">
        <v>0.8972</v>
      </c>
      <c r="BF125">
        <v>0.89749999999999996</v>
      </c>
      <c r="BG125">
        <v>0.89690000000000003</v>
      </c>
      <c r="BH125">
        <v>0.89680000000000004</v>
      </c>
      <c r="BI125">
        <v>0.89639999999999997</v>
      </c>
      <c r="BJ125">
        <v>0.89670000000000005</v>
      </c>
      <c r="BK125">
        <v>0.8972</v>
      </c>
      <c r="BL125">
        <v>0.89610000000000001</v>
      </c>
      <c r="BM125">
        <v>0.89590000000000003</v>
      </c>
      <c r="BN125">
        <v>0.89429999999999998</v>
      </c>
      <c r="BO125">
        <v>0.89500000000000002</v>
      </c>
      <c r="BP125">
        <v>0.8952</v>
      </c>
      <c r="BQ125">
        <v>0.89480000000000004</v>
      </c>
      <c r="BR125">
        <v>0.89480000000000004</v>
      </c>
      <c r="BS125">
        <v>0.89380000000000004</v>
      </c>
      <c r="BT125">
        <v>0.89439999999999997</v>
      </c>
      <c r="BU125">
        <v>0.89329999999999998</v>
      </c>
      <c r="BV125">
        <v>0.89400000000000002</v>
      </c>
      <c r="BW125">
        <v>0.89300000000000002</v>
      </c>
      <c r="BX125">
        <v>0.89370000000000005</v>
      </c>
      <c r="BY125">
        <v>0.89400000000000002</v>
      </c>
      <c r="BZ125">
        <v>0.89370000000000005</v>
      </c>
      <c r="CA125">
        <v>0.89239999999999997</v>
      </c>
      <c r="CB125">
        <v>0.89039999999999997</v>
      </c>
      <c r="CC125">
        <v>0.89119999999999999</v>
      </c>
      <c r="CD125">
        <v>0.89059999999999995</v>
      </c>
      <c r="CE125">
        <v>0.88939999999999997</v>
      </c>
      <c r="CF125">
        <v>0.88819999999999999</v>
      </c>
      <c r="CG125">
        <v>0.89090000000000003</v>
      </c>
      <c r="CH125">
        <v>0.88929999999999998</v>
      </c>
      <c r="CI125">
        <v>0.88829999999999998</v>
      </c>
      <c r="CJ125">
        <v>0.88870000000000005</v>
      </c>
      <c r="CK125">
        <v>0.88819999999999999</v>
      </c>
      <c r="CL125">
        <v>0.88749999999999996</v>
      </c>
      <c r="CM125">
        <v>0</v>
      </c>
      <c r="CN125">
        <v>0</v>
      </c>
      <c r="CO125" t="s">
        <v>217</v>
      </c>
      <c r="CP125">
        <v>0</v>
      </c>
      <c r="CQ125">
        <v>0</v>
      </c>
      <c r="CR125">
        <v>0</v>
      </c>
      <c r="CS125">
        <v>0</v>
      </c>
      <c r="CT125">
        <v>0</v>
      </c>
      <c r="CU125">
        <v>0</v>
      </c>
      <c r="CV125">
        <v>0</v>
      </c>
      <c r="CW125">
        <v>0</v>
      </c>
    </row>
    <row r="126" spans="4:101" x14ac:dyDescent="0.15">
      <c r="D126" s="26">
        <v>45301</v>
      </c>
      <c r="E126" s="27">
        <v>0.42924768518518519</v>
      </c>
      <c r="F126">
        <v>45</v>
      </c>
      <c r="G126">
        <v>60</v>
      </c>
      <c r="H126">
        <v>0</v>
      </c>
      <c r="I126">
        <v>315</v>
      </c>
      <c r="J126">
        <v>0.86880000000000002</v>
      </c>
      <c r="K126">
        <v>0.87319999999999998</v>
      </c>
      <c r="L126">
        <v>0.871</v>
      </c>
      <c r="M126">
        <v>0.87419999999999998</v>
      </c>
      <c r="N126">
        <v>0.87560000000000004</v>
      </c>
      <c r="O126">
        <v>0.87660000000000005</v>
      </c>
      <c r="P126">
        <v>0.87809999999999999</v>
      </c>
      <c r="Q126">
        <v>0.87880000000000003</v>
      </c>
      <c r="R126">
        <v>0.88049999999999995</v>
      </c>
      <c r="S126">
        <v>0.88049999999999995</v>
      </c>
      <c r="T126">
        <v>0.8821</v>
      </c>
      <c r="U126">
        <v>0.88190000000000002</v>
      </c>
      <c r="V126">
        <v>0.88290000000000002</v>
      </c>
      <c r="W126">
        <v>0.88260000000000005</v>
      </c>
      <c r="X126">
        <v>0.88219999999999998</v>
      </c>
      <c r="Y126">
        <v>0.88300000000000001</v>
      </c>
      <c r="Z126">
        <v>0.88260000000000005</v>
      </c>
      <c r="AA126">
        <v>0.8841</v>
      </c>
      <c r="AB126">
        <v>0.88460000000000005</v>
      </c>
      <c r="AC126">
        <v>0.88519999999999999</v>
      </c>
      <c r="AD126">
        <v>0.88600000000000001</v>
      </c>
      <c r="AE126">
        <v>0.88560000000000005</v>
      </c>
      <c r="AF126">
        <v>0.88700000000000001</v>
      </c>
      <c r="AG126">
        <v>0.8861</v>
      </c>
      <c r="AH126">
        <v>0.88749999999999996</v>
      </c>
      <c r="AI126">
        <v>0.88680000000000003</v>
      </c>
      <c r="AJ126">
        <v>0.88629999999999998</v>
      </c>
      <c r="AK126">
        <v>0.88590000000000002</v>
      </c>
      <c r="AL126">
        <v>0.88439999999999996</v>
      </c>
      <c r="AM126">
        <v>0.88590000000000002</v>
      </c>
      <c r="AN126">
        <v>0.88470000000000004</v>
      </c>
      <c r="AO126">
        <v>0.88539999999999996</v>
      </c>
      <c r="AP126">
        <v>0.88449999999999995</v>
      </c>
      <c r="AQ126">
        <v>0.88390000000000002</v>
      </c>
      <c r="AR126">
        <v>0.88400000000000001</v>
      </c>
      <c r="AS126">
        <v>0.88290000000000002</v>
      </c>
      <c r="AT126">
        <v>0.88380000000000003</v>
      </c>
      <c r="AU126">
        <v>0.88249999999999995</v>
      </c>
      <c r="AV126">
        <v>0.8831</v>
      </c>
      <c r="AW126">
        <v>0.88280000000000003</v>
      </c>
      <c r="AX126">
        <v>0.88249999999999995</v>
      </c>
      <c r="AY126">
        <v>0.88260000000000005</v>
      </c>
      <c r="AZ126">
        <v>0.88180000000000003</v>
      </c>
      <c r="BA126">
        <v>0.88229999999999997</v>
      </c>
      <c r="BB126">
        <v>0.88100000000000001</v>
      </c>
      <c r="BC126">
        <v>0.88180000000000003</v>
      </c>
      <c r="BD126">
        <v>0.88119999999999998</v>
      </c>
      <c r="BE126">
        <v>0.88080000000000003</v>
      </c>
      <c r="BF126">
        <v>0.88100000000000001</v>
      </c>
      <c r="BG126">
        <v>0.87980000000000003</v>
      </c>
      <c r="BH126">
        <v>0.88090000000000002</v>
      </c>
      <c r="BI126">
        <v>0.87929999999999997</v>
      </c>
      <c r="BJ126">
        <v>0.88029999999999997</v>
      </c>
      <c r="BK126">
        <v>0.87919999999999998</v>
      </c>
      <c r="BL126">
        <v>0.87970000000000004</v>
      </c>
      <c r="BM126">
        <v>0.87939999999999996</v>
      </c>
      <c r="BN126">
        <v>0.87780000000000002</v>
      </c>
      <c r="BO126">
        <v>0.87880000000000003</v>
      </c>
      <c r="BP126">
        <v>0.87760000000000005</v>
      </c>
      <c r="BQ126">
        <v>0.87880000000000003</v>
      </c>
      <c r="BR126">
        <v>0.87749999999999995</v>
      </c>
      <c r="BS126">
        <v>0.87749999999999995</v>
      </c>
      <c r="BT126">
        <v>0.87729999999999997</v>
      </c>
      <c r="BU126">
        <v>0.87639999999999996</v>
      </c>
      <c r="BV126">
        <v>0.87809999999999999</v>
      </c>
      <c r="BW126">
        <v>0.87560000000000004</v>
      </c>
      <c r="BX126">
        <v>0.87760000000000005</v>
      </c>
      <c r="BY126">
        <v>0.87590000000000001</v>
      </c>
      <c r="BZ126">
        <v>0.87739999999999996</v>
      </c>
      <c r="CA126">
        <v>0.87539999999999996</v>
      </c>
      <c r="CB126">
        <v>0.87370000000000003</v>
      </c>
      <c r="CC126">
        <v>0.87429999999999997</v>
      </c>
      <c r="CD126">
        <v>0.87270000000000003</v>
      </c>
      <c r="CE126">
        <v>0.87419999999999998</v>
      </c>
      <c r="CF126">
        <v>0.87080000000000002</v>
      </c>
      <c r="CG126">
        <v>0.874</v>
      </c>
      <c r="CH126">
        <v>0.87060000000000004</v>
      </c>
      <c r="CI126">
        <v>0.87190000000000001</v>
      </c>
      <c r="CJ126">
        <v>0.87090000000000001</v>
      </c>
      <c r="CK126">
        <v>0.86950000000000005</v>
      </c>
      <c r="CL126">
        <v>0.87150000000000005</v>
      </c>
      <c r="CM126">
        <v>0</v>
      </c>
      <c r="CN126">
        <v>0</v>
      </c>
      <c r="CO126" t="s">
        <v>217</v>
      </c>
      <c r="CP126">
        <v>0</v>
      </c>
      <c r="CQ126">
        <v>0</v>
      </c>
      <c r="CR126">
        <v>0</v>
      </c>
      <c r="CS126">
        <v>0</v>
      </c>
      <c r="CT126">
        <v>0</v>
      </c>
      <c r="CU126">
        <v>0</v>
      </c>
      <c r="CV126">
        <v>0</v>
      </c>
      <c r="CW126">
        <v>0</v>
      </c>
    </row>
    <row r="127" spans="4:101" x14ac:dyDescent="0.15">
      <c r="D127" s="26">
        <v>45301</v>
      </c>
      <c r="E127" s="27">
        <v>0.42929398148148151</v>
      </c>
      <c r="F127">
        <v>45</v>
      </c>
      <c r="G127">
        <v>65</v>
      </c>
      <c r="H127">
        <v>0</v>
      </c>
      <c r="I127">
        <v>315</v>
      </c>
      <c r="J127">
        <v>0.84799999999999998</v>
      </c>
      <c r="K127">
        <v>0.85070000000000001</v>
      </c>
      <c r="L127">
        <v>0.85099999999999998</v>
      </c>
      <c r="M127">
        <v>0.85229999999999995</v>
      </c>
      <c r="N127">
        <v>0.85450000000000004</v>
      </c>
      <c r="O127">
        <v>0.85509999999999997</v>
      </c>
      <c r="P127">
        <v>0.85740000000000005</v>
      </c>
      <c r="Q127">
        <v>0.85840000000000005</v>
      </c>
      <c r="R127">
        <v>0.85950000000000004</v>
      </c>
      <c r="S127">
        <v>0.86009999999999998</v>
      </c>
      <c r="T127">
        <v>0.86099999999999999</v>
      </c>
      <c r="U127">
        <v>0.86150000000000004</v>
      </c>
      <c r="V127">
        <v>0.8619</v>
      </c>
      <c r="W127">
        <v>0.86209999999999998</v>
      </c>
      <c r="X127">
        <v>0.8619</v>
      </c>
      <c r="Y127">
        <v>0.86209999999999998</v>
      </c>
      <c r="Z127">
        <v>0.86229999999999996</v>
      </c>
      <c r="AA127">
        <v>0.86299999999999999</v>
      </c>
      <c r="AB127">
        <v>0.86409999999999998</v>
      </c>
      <c r="AC127">
        <v>0.86439999999999995</v>
      </c>
      <c r="AD127">
        <v>0.86539999999999995</v>
      </c>
      <c r="AE127">
        <v>0.86609999999999998</v>
      </c>
      <c r="AF127">
        <v>0.86599999999999999</v>
      </c>
      <c r="AG127">
        <v>0.86570000000000003</v>
      </c>
      <c r="AH127">
        <v>0.86599999999999999</v>
      </c>
      <c r="AI127">
        <v>0.86639999999999995</v>
      </c>
      <c r="AJ127">
        <v>0.8659</v>
      </c>
      <c r="AK127">
        <v>0.86499999999999999</v>
      </c>
      <c r="AL127">
        <v>0.86409999999999998</v>
      </c>
      <c r="AM127">
        <v>0.86429999999999996</v>
      </c>
      <c r="AN127">
        <v>0.86480000000000001</v>
      </c>
      <c r="AO127">
        <v>0.86429999999999996</v>
      </c>
      <c r="AP127">
        <v>0.86339999999999995</v>
      </c>
      <c r="AQ127">
        <v>0.86270000000000002</v>
      </c>
      <c r="AR127">
        <v>0.86250000000000004</v>
      </c>
      <c r="AS127">
        <v>0.86240000000000006</v>
      </c>
      <c r="AT127">
        <v>0.86180000000000001</v>
      </c>
      <c r="AU127">
        <v>0.86160000000000003</v>
      </c>
      <c r="AV127">
        <v>0.86150000000000004</v>
      </c>
      <c r="AW127">
        <v>0.86180000000000001</v>
      </c>
      <c r="AX127">
        <v>0.86119999999999997</v>
      </c>
      <c r="AY127">
        <v>0.86070000000000002</v>
      </c>
      <c r="AZ127">
        <v>0.86070000000000002</v>
      </c>
      <c r="BA127">
        <v>0.86040000000000005</v>
      </c>
      <c r="BB127">
        <v>0.86</v>
      </c>
      <c r="BC127">
        <v>0.8599</v>
      </c>
      <c r="BD127">
        <v>0.85970000000000002</v>
      </c>
      <c r="BE127">
        <v>0.8589</v>
      </c>
      <c r="BF127">
        <v>0.85919999999999996</v>
      </c>
      <c r="BG127">
        <v>0.85909999999999997</v>
      </c>
      <c r="BH127">
        <v>0.85909999999999997</v>
      </c>
      <c r="BI127">
        <v>0.85829999999999995</v>
      </c>
      <c r="BJ127">
        <v>0.85799999999999998</v>
      </c>
      <c r="BK127">
        <v>0.85799999999999998</v>
      </c>
      <c r="BL127">
        <v>0.85809999999999997</v>
      </c>
      <c r="BM127">
        <v>0.85750000000000004</v>
      </c>
      <c r="BN127">
        <v>0.85640000000000005</v>
      </c>
      <c r="BO127">
        <v>0.85680000000000001</v>
      </c>
      <c r="BP127">
        <v>0.85719999999999996</v>
      </c>
      <c r="BQ127">
        <v>0.85670000000000002</v>
      </c>
      <c r="BR127">
        <v>0.85580000000000001</v>
      </c>
      <c r="BS127">
        <v>0.85519999999999996</v>
      </c>
      <c r="BT127">
        <v>0.85540000000000005</v>
      </c>
      <c r="BU127">
        <v>0.85570000000000002</v>
      </c>
      <c r="BV127">
        <v>0.85589999999999999</v>
      </c>
      <c r="BW127">
        <v>0.85460000000000003</v>
      </c>
      <c r="BX127">
        <v>0.85470000000000002</v>
      </c>
      <c r="BY127">
        <v>0.8548</v>
      </c>
      <c r="BZ127">
        <v>0.85409999999999997</v>
      </c>
      <c r="CA127">
        <v>0.85309999999999997</v>
      </c>
      <c r="CB127">
        <v>0.8518</v>
      </c>
      <c r="CC127">
        <v>0.85260000000000002</v>
      </c>
      <c r="CD127">
        <v>0.85270000000000001</v>
      </c>
      <c r="CE127">
        <v>0.85189999999999999</v>
      </c>
      <c r="CF127">
        <v>0.85040000000000004</v>
      </c>
      <c r="CG127">
        <v>0.85050000000000003</v>
      </c>
      <c r="CH127">
        <v>0.85</v>
      </c>
      <c r="CI127">
        <v>0.84930000000000005</v>
      </c>
      <c r="CJ127">
        <v>0.85</v>
      </c>
      <c r="CK127">
        <v>0.84860000000000002</v>
      </c>
      <c r="CL127">
        <v>0.84899999999999998</v>
      </c>
      <c r="CM127">
        <v>0</v>
      </c>
      <c r="CN127">
        <v>0</v>
      </c>
      <c r="CO127" t="s">
        <v>217</v>
      </c>
      <c r="CP127">
        <v>0</v>
      </c>
      <c r="CQ127">
        <v>0</v>
      </c>
      <c r="CR127">
        <v>0</v>
      </c>
      <c r="CS127">
        <v>0</v>
      </c>
      <c r="CT127">
        <v>0</v>
      </c>
      <c r="CU127">
        <v>0</v>
      </c>
      <c r="CV127">
        <v>0</v>
      </c>
      <c r="CW127">
        <v>0</v>
      </c>
    </row>
    <row r="128" spans="4:101" x14ac:dyDescent="0.15">
      <c r="D128" s="26">
        <v>45301</v>
      </c>
      <c r="E128" s="27">
        <v>0.42934027777777778</v>
      </c>
      <c r="F128">
        <v>45</v>
      </c>
      <c r="G128">
        <v>70</v>
      </c>
      <c r="H128">
        <v>0</v>
      </c>
      <c r="I128">
        <v>315</v>
      </c>
      <c r="J128">
        <v>0.81850000000000001</v>
      </c>
      <c r="K128">
        <v>0.82020000000000004</v>
      </c>
      <c r="L128">
        <v>0.82010000000000005</v>
      </c>
      <c r="M128">
        <v>0.82240000000000002</v>
      </c>
      <c r="N128">
        <v>0.82469999999999999</v>
      </c>
      <c r="O128">
        <v>0.82599999999999996</v>
      </c>
      <c r="P128">
        <v>0.82799999999999996</v>
      </c>
      <c r="Q128">
        <v>0.82909999999999995</v>
      </c>
      <c r="R128">
        <v>0.83030000000000004</v>
      </c>
      <c r="S128">
        <v>0.83079999999999998</v>
      </c>
      <c r="T128">
        <v>0.83209999999999995</v>
      </c>
      <c r="U128">
        <v>0.83250000000000002</v>
      </c>
      <c r="V128">
        <v>0.83309999999999995</v>
      </c>
      <c r="W128">
        <v>0.83360000000000001</v>
      </c>
      <c r="X128">
        <v>0.83320000000000005</v>
      </c>
      <c r="Y128">
        <v>0.83360000000000001</v>
      </c>
      <c r="Z128">
        <v>0.83360000000000001</v>
      </c>
      <c r="AA128">
        <v>0.83450000000000002</v>
      </c>
      <c r="AB128">
        <v>0.83589999999999998</v>
      </c>
      <c r="AC128">
        <v>0.83689999999999998</v>
      </c>
      <c r="AD128">
        <v>0.83679999999999999</v>
      </c>
      <c r="AE128">
        <v>0.83720000000000006</v>
      </c>
      <c r="AF128">
        <v>0.83740000000000003</v>
      </c>
      <c r="AG128">
        <v>0.83740000000000003</v>
      </c>
      <c r="AH128">
        <v>0.83779999999999999</v>
      </c>
      <c r="AI128">
        <v>0.83799999999999997</v>
      </c>
      <c r="AJ128">
        <v>0.83750000000000002</v>
      </c>
      <c r="AK128">
        <v>0.83689999999999998</v>
      </c>
      <c r="AL128">
        <v>0.83579999999999999</v>
      </c>
      <c r="AM128">
        <v>0.83579999999999999</v>
      </c>
      <c r="AN128">
        <v>0.83560000000000001</v>
      </c>
      <c r="AO128">
        <v>0.83540000000000003</v>
      </c>
      <c r="AP128">
        <v>0.83509999999999995</v>
      </c>
      <c r="AQ128">
        <v>0.83479999999999999</v>
      </c>
      <c r="AR128">
        <v>0.83399999999999996</v>
      </c>
      <c r="AS128">
        <v>0.8337</v>
      </c>
      <c r="AT128">
        <v>0.83320000000000005</v>
      </c>
      <c r="AU128">
        <v>0.83309999999999995</v>
      </c>
      <c r="AV128">
        <v>0.83330000000000004</v>
      </c>
      <c r="AW128">
        <v>0.8337</v>
      </c>
      <c r="AX128">
        <v>0.8327</v>
      </c>
      <c r="AY128">
        <v>0.83289999999999997</v>
      </c>
      <c r="AZ128">
        <v>0.83230000000000004</v>
      </c>
      <c r="BA128">
        <v>0.83199999999999996</v>
      </c>
      <c r="BB128">
        <v>0.83150000000000002</v>
      </c>
      <c r="BC128">
        <v>0.83140000000000003</v>
      </c>
      <c r="BD128">
        <v>0.83120000000000005</v>
      </c>
      <c r="BE128">
        <v>0.83079999999999998</v>
      </c>
      <c r="BF128">
        <v>0.8306</v>
      </c>
      <c r="BG128">
        <v>0.83020000000000005</v>
      </c>
      <c r="BH128">
        <v>0.83020000000000005</v>
      </c>
      <c r="BI128">
        <v>0.82950000000000002</v>
      </c>
      <c r="BJ128">
        <v>0.83</v>
      </c>
      <c r="BK128">
        <v>0.83009999999999995</v>
      </c>
      <c r="BL128">
        <v>0.82940000000000003</v>
      </c>
      <c r="BM128">
        <v>0.82989999999999997</v>
      </c>
      <c r="BN128">
        <v>0.82799999999999996</v>
      </c>
      <c r="BO128">
        <v>0.82789999999999997</v>
      </c>
      <c r="BP128">
        <v>0.82799999999999996</v>
      </c>
      <c r="BQ128">
        <v>0.82799999999999996</v>
      </c>
      <c r="BR128">
        <v>0.82750000000000001</v>
      </c>
      <c r="BS128">
        <v>0.82769999999999999</v>
      </c>
      <c r="BT128">
        <v>0.82769999999999999</v>
      </c>
      <c r="BU128">
        <v>0.82730000000000004</v>
      </c>
      <c r="BV128">
        <v>0.82779999999999998</v>
      </c>
      <c r="BW128">
        <v>0.82620000000000005</v>
      </c>
      <c r="BX128">
        <v>0.82620000000000005</v>
      </c>
      <c r="BY128">
        <v>0.82640000000000002</v>
      </c>
      <c r="BZ128">
        <v>0.82599999999999996</v>
      </c>
      <c r="CA128">
        <v>0.82550000000000001</v>
      </c>
      <c r="CB128">
        <v>0.82389999999999997</v>
      </c>
      <c r="CC128">
        <v>0.82389999999999997</v>
      </c>
      <c r="CD128">
        <v>0.82399999999999995</v>
      </c>
      <c r="CE128">
        <v>0.82299999999999995</v>
      </c>
      <c r="CF128">
        <v>0.82140000000000002</v>
      </c>
      <c r="CG128">
        <v>0.82289999999999996</v>
      </c>
      <c r="CH128">
        <v>0.82099999999999995</v>
      </c>
      <c r="CI128">
        <v>0.82079999999999997</v>
      </c>
      <c r="CJ128">
        <v>0.82240000000000002</v>
      </c>
      <c r="CK128">
        <v>0.82230000000000003</v>
      </c>
      <c r="CL128">
        <v>0.8206</v>
      </c>
      <c r="CM128">
        <v>0</v>
      </c>
      <c r="CN128">
        <v>0</v>
      </c>
      <c r="CO128" t="s">
        <v>217</v>
      </c>
      <c r="CP128">
        <v>0</v>
      </c>
      <c r="CQ128">
        <v>0</v>
      </c>
      <c r="CR128">
        <v>0</v>
      </c>
      <c r="CS128">
        <v>0</v>
      </c>
      <c r="CT128">
        <v>0</v>
      </c>
      <c r="CU128">
        <v>0</v>
      </c>
      <c r="CV128">
        <v>0</v>
      </c>
      <c r="CW128">
        <v>0</v>
      </c>
    </row>
    <row r="129" spans="4:101" x14ac:dyDescent="0.15">
      <c r="D129" s="26">
        <v>45301</v>
      </c>
      <c r="E129" s="27">
        <v>0.4293865740740741</v>
      </c>
      <c r="F129">
        <v>45</v>
      </c>
      <c r="G129">
        <v>75</v>
      </c>
      <c r="H129">
        <v>0</v>
      </c>
      <c r="I129">
        <v>315</v>
      </c>
      <c r="J129">
        <v>0.76600000000000001</v>
      </c>
      <c r="K129">
        <v>0.7681</v>
      </c>
      <c r="L129">
        <v>0.76949999999999996</v>
      </c>
      <c r="M129">
        <v>0.77200000000000002</v>
      </c>
      <c r="N129">
        <v>0.77600000000000002</v>
      </c>
      <c r="O129">
        <v>0.77669999999999995</v>
      </c>
      <c r="P129">
        <v>0.7792</v>
      </c>
      <c r="Q129">
        <v>0.78039999999999998</v>
      </c>
      <c r="R129">
        <v>0.78210000000000002</v>
      </c>
      <c r="S129">
        <v>0.78339999999999999</v>
      </c>
      <c r="T129">
        <v>0.78459999999999996</v>
      </c>
      <c r="U129">
        <v>0.78549999999999998</v>
      </c>
      <c r="V129">
        <v>0.78620000000000001</v>
      </c>
      <c r="W129">
        <v>0.78700000000000003</v>
      </c>
      <c r="X129">
        <v>0.78759999999999997</v>
      </c>
      <c r="Y129">
        <v>0.78769999999999996</v>
      </c>
      <c r="Z129">
        <v>0.78820000000000001</v>
      </c>
      <c r="AA129">
        <v>0.78879999999999995</v>
      </c>
      <c r="AB129">
        <v>0.79090000000000005</v>
      </c>
      <c r="AC129">
        <v>0.79139999999999999</v>
      </c>
      <c r="AD129">
        <v>0.79179999999999995</v>
      </c>
      <c r="AE129">
        <v>0.79259999999999997</v>
      </c>
      <c r="AF129">
        <v>0.79290000000000005</v>
      </c>
      <c r="AG129">
        <v>0.79400000000000004</v>
      </c>
      <c r="AH129">
        <v>0.79300000000000004</v>
      </c>
      <c r="AI129">
        <v>0.79310000000000003</v>
      </c>
      <c r="AJ129">
        <v>0.79239999999999999</v>
      </c>
      <c r="AK129">
        <v>0.79239999999999999</v>
      </c>
      <c r="AL129">
        <v>0.79220000000000002</v>
      </c>
      <c r="AM129">
        <v>0.79190000000000005</v>
      </c>
      <c r="AN129">
        <v>0.79259999999999997</v>
      </c>
      <c r="AO129">
        <v>0.79200000000000004</v>
      </c>
      <c r="AP129">
        <v>0.79220000000000002</v>
      </c>
      <c r="AQ129">
        <v>0.79149999999999998</v>
      </c>
      <c r="AR129">
        <v>0.79100000000000004</v>
      </c>
      <c r="AS129">
        <v>0.79090000000000005</v>
      </c>
      <c r="AT129">
        <v>0.79039999999999999</v>
      </c>
      <c r="AU129">
        <v>0.79110000000000003</v>
      </c>
      <c r="AV129">
        <v>0.79049999999999998</v>
      </c>
      <c r="AW129">
        <v>0.79079999999999995</v>
      </c>
      <c r="AX129">
        <v>0.79</v>
      </c>
      <c r="AY129">
        <v>0.7903</v>
      </c>
      <c r="AZ129">
        <v>0.79049999999999998</v>
      </c>
      <c r="BA129">
        <v>0.78949999999999998</v>
      </c>
      <c r="BB129">
        <v>0.7893</v>
      </c>
      <c r="BC129">
        <v>0.7893</v>
      </c>
      <c r="BD129">
        <v>0.78990000000000005</v>
      </c>
      <c r="BE129">
        <v>0.78879999999999995</v>
      </c>
      <c r="BF129">
        <v>0.78879999999999995</v>
      </c>
      <c r="BG129">
        <v>0.78849999999999998</v>
      </c>
      <c r="BH129">
        <v>0.78800000000000003</v>
      </c>
      <c r="BI129">
        <v>0.7883</v>
      </c>
      <c r="BJ129">
        <v>0.78790000000000004</v>
      </c>
      <c r="BK129">
        <v>0.78769999999999996</v>
      </c>
      <c r="BL129">
        <v>0.78710000000000002</v>
      </c>
      <c r="BM129">
        <v>0.78710000000000002</v>
      </c>
      <c r="BN129">
        <v>0.78649999999999998</v>
      </c>
      <c r="BO129">
        <v>0.78559999999999997</v>
      </c>
      <c r="BP129">
        <v>0.78639999999999999</v>
      </c>
      <c r="BQ129">
        <v>0.78569999999999995</v>
      </c>
      <c r="BR129">
        <v>0.78690000000000004</v>
      </c>
      <c r="BS129">
        <v>0.78549999999999998</v>
      </c>
      <c r="BT129">
        <v>0.78490000000000004</v>
      </c>
      <c r="BU129">
        <v>0.78400000000000003</v>
      </c>
      <c r="BV129">
        <v>0.78449999999999998</v>
      </c>
      <c r="BW129">
        <v>0.78490000000000004</v>
      </c>
      <c r="BX129">
        <v>0.78420000000000001</v>
      </c>
      <c r="BY129">
        <v>0.78469999999999995</v>
      </c>
      <c r="BZ129">
        <v>0.78339999999999999</v>
      </c>
      <c r="CA129">
        <v>0.7833</v>
      </c>
      <c r="CB129">
        <v>0.78149999999999997</v>
      </c>
      <c r="CC129">
        <v>0.78090000000000004</v>
      </c>
      <c r="CD129">
        <v>0.78110000000000002</v>
      </c>
      <c r="CE129">
        <v>0.78039999999999998</v>
      </c>
      <c r="CF129">
        <v>0.78129999999999999</v>
      </c>
      <c r="CG129">
        <v>0.78080000000000005</v>
      </c>
      <c r="CH129">
        <v>0.77900000000000003</v>
      </c>
      <c r="CI129">
        <v>0.77800000000000002</v>
      </c>
      <c r="CJ129">
        <v>0.77959999999999996</v>
      </c>
      <c r="CK129">
        <v>0.77790000000000004</v>
      </c>
      <c r="CL129">
        <v>0.7762</v>
      </c>
      <c r="CM129">
        <v>0</v>
      </c>
      <c r="CN129">
        <v>0</v>
      </c>
      <c r="CO129" t="s">
        <v>217</v>
      </c>
      <c r="CP129">
        <v>0</v>
      </c>
      <c r="CQ129">
        <v>0</v>
      </c>
      <c r="CR129">
        <v>0</v>
      </c>
      <c r="CS129">
        <v>0</v>
      </c>
      <c r="CT129">
        <v>0</v>
      </c>
      <c r="CU129">
        <v>0</v>
      </c>
      <c r="CV129">
        <v>0</v>
      </c>
      <c r="CW129">
        <v>0</v>
      </c>
    </row>
    <row r="130" spans="4:101" x14ac:dyDescent="0.15">
      <c r="D130" s="26"/>
      <c r="E130" s="27"/>
    </row>
    <row r="131" spans="4:101" x14ac:dyDescent="0.15">
      <c r="D131" s="26"/>
      <c r="E131" s="27"/>
    </row>
    <row r="132" spans="4:101" x14ac:dyDescent="0.15">
      <c r="D132" s="26"/>
      <c r="E132" s="27"/>
    </row>
    <row r="133" spans="4:101" x14ac:dyDescent="0.15">
      <c r="D133" s="26"/>
      <c r="E133" s="27"/>
    </row>
    <row r="134" spans="4:101" x14ac:dyDescent="0.15">
      <c r="D134" s="26"/>
      <c r="E134" s="27"/>
    </row>
    <row r="135" spans="4:101" x14ac:dyDescent="0.15">
      <c r="D135" s="26"/>
      <c r="E135" s="27"/>
    </row>
    <row r="136" spans="4:101" x14ac:dyDescent="0.15">
      <c r="D136" s="26"/>
      <c r="E136" s="27"/>
    </row>
    <row r="137" spans="4:101" x14ac:dyDescent="0.15">
      <c r="D137" s="26"/>
      <c r="E137" s="27"/>
    </row>
    <row r="138" spans="4:101" x14ac:dyDescent="0.15">
      <c r="D138" s="26"/>
      <c r="E138" s="27"/>
    </row>
    <row r="139" spans="4:101" x14ac:dyDescent="0.15">
      <c r="D139" s="26"/>
      <c r="E139" s="27"/>
    </row>
    <row r="140" spans="4:101" x14ac:dyDescent="0.15">
      <c r="D140" s="26"/>
      <c r="E140" s="27"/>
    </row>
    <row r="141" spans="4:101" x14ac:dyDescent="0.15">
      <c r="D141" s="26"/>
      <c r="E141" s="27"/>
    </row>
    <row r="142" spans="4:101" x14ac:dyDescent="0.15">
      <c r="D142" s="26"/>
      <c r="E142" s="27"/>
    </row>
    <row r="143" spans="4:101" x14ac:dyDescent="0.15">
      <c r="D143" s="26"/>
      <c r="E143" s="27"/>
    </row>
    <row r="144" spans="4:101" x14ac:dyDescent="0.15">
      <c r="D144" s="26"/>
      <c r="E144" s="27"/>
    </row>
    <row r="145" spans="4:5" x14ac:dyDescent="0.15">
      <c r="D145" s="26"/>
      <c r="E145" s="27"/>
    </row>
    <row r="146" spans="4:5" x14ac:dyDescent="0.15">
      <c r="D146" s="26"/>
      <c r="E146" s="27"/>
    </row>
    <row r="147" spans="4:5" x14ac:dyDescent="0.15">
      <c r="D147" s="26"/>
      <c r="E147" s="27"/>
    </row>
    <row r="148" spans="4:5" x14ac:dyDescent="0.15">
      <c r="D148" s="26"/>
      <c r="E148" s="27"/>
    </row>
    <row r="149" spans="4:5" x14ac:dyDescent="0.15">
      <c r="D149" s="26"/>
      <c r="E149" s="27"/>
    </row>
    <row r="150" spans="4:5" x14ac:dyDescent="0.15">
      <c r="D150" s="26"/>
      <c r="E150" s="27"/>
    </row>
    <row r="151" spans="4:5" x14ac:dyDescent="0.15">
      <c r="D151" s="26"/>
      <c r="E151" s="27"/>
    </row>
    <row r="152" spans="4:5" x14ac:dyDescent="0.15">
      <c r="D152" s="26"/>
      <c r="E152" s="27"/>
    </row>
    <row r="153" spans="4:5" x14ac:dyDescent="0.15">
      <c r="D153" s="26"/>
      <c r="E153" s="27"/>
    </row>
    <row r="154" spans="4:5" x14ac:dyDescent="0.15">
      <c r="D154" s="26"/>
      <c r="E154" s="27"/>
    </row>
    <row r="155" spans="4:5" x14ac:dyDescent="0.15">
      <c r="D155" s="26"/>
      <c r="E155" s="27"/>
    </row>
    <row r="156" spans="4:5" x14ac:dyDescent="0.15">
      <c r="D156" s="26"/>
      <c r="E156" s="27"/>
    </row>
    <row r="157" spans="4:5" x14ac:dyDescent="0.15">
      <c r="D157" s="26"/>
      <c r="E157" s="27"/>
    </row>
    <row r="158" spans="4:5" x14ac:dyDescent="0.15">
      <c r="D158" s="26"/>
      <c r="E158" s="27"/>
    </row>
    <row r="159" spans="4:5" x14ac:dyDescent="0.15">
      <c r="D159" s="26"/>
      <c r="E159" s="27"/>
    </row>
    <row r="160" spans="4:5" x14ac:dyDescent="0.15">
      <c r="D160" s="26"/>
      <c r="E160" s="27"/>
    </row>
    <row r="161" spans="4:5" x14ac:dyDescent="0.15">
      <c r="D161" s="26"/>
      <c r="E161" s="27"/>
    </row>
    <row r="162" spans="4:5" x14ac:dyDescent="0.15">
      <c r="D162" s="26"/>
      <c r="E162" s="27"/>
    </row>
    <row r="163" spans="4:5" x14ac:dyDescent="0.15">
      <c r="D163" s="26"/>
      <c r="E163" s="27"/>
    </row>
    <row r="164" spans="4:5" x14ac:dyDescent="0.15">
      <c r="D164" s="26"/>
      <c r="E164" s="27"/>
    </row>
    <row r="165" spans="4:5" x14ac:dyDescent="0.15">
      <c r="D165" s="26"/>
      <c r="E165" s="27"/>
    </row>
    <row r="166" spans="4:5" x14ac:dyDescent="0.15">
      <c r="D166" s="26"/>
      <c r="E166" s="27"/>
    </row>
    <row r="167" spans="4:5" x14ac:dyDescent="0.15">
      <c r="D167" s="26"/>
      <c r="E167" s="27"/>
    </row>
    <row r="168" spans="4:5" x14ac:dyDescent="0.15">
      <c r="D168" s="26"/>
      <c r="E168" s="27"/>
    </row>
    <row r="169" spans="4:5" x14ac:dyDescent="0.15">
      <c r="D169" s="26"/>
      <c r="E169" s="27"/>
    </row>
    <row r="170" spans="4:5" x14ac:dyDescent="0.15">
      <c r="D170" s="26"/>
      <c r="E170" s="27"/>
    </row>
    <row r="171" spans="4:5" x14ac:dyDescent="0.15">
      <c r="D171" s="26"/>
      <c r="E171" s="27"/>
    </row>
    <row r="172" spans="4:5" x14ac:dyDescent="0.15">
      <c r="D172" s="26"/>
      <c r="E172" s="27"/>
    </row>
    <row r="173" spans="4:5" x14ac:dyDescent="0.15">
      <c r="D173" s="26"/>
      <c r="E173" s="27"/>
    </row>
    <row r="174" spans="4:5" x14ac:dyDescent="0.15">
      <c r="D174" s="26"/>
      <c r="E174" s="27"/>
    </row>
    <row r="175" spans="4:5" x14ac:dyDescent="0.15">
      <c r="D175" s="26"/>
      <c r="E175" s="27"/>
    </row>
    <row r="176" spans="4:5" x14ac:dyDescent="0.15">
      <c r="D176" s="26"/>
      <c r="E176" s="27"/>
    </row>
    <row r="177" spans="4:5" x14ac:dyDescent="0.15">
      <c r="D177" s="26"/>
      <c r="E177" s="27"/>
    </row>
    <row r="178" spans="4:5" x14ac:dyDescent="0.15">
      <c r="D178" s="26"/>
      <c r="E178" s="27"/>
    </row>
    <row r="179" spans="4:5" x14ac:dyDescent="0.15">
      <c r="D179" s="26"/>
      <c r="E179" s="27"/>
    </row>
    <row r="180" spans="4:5" x14ac:dyDescent="0.15">
      <c r="D180" s="26"/>
      <c r="E180" s="27"/>
    </row>
    <row r="181" spans="4:5" x14ac:dyDescent="0.15">
      <c r="D181" s="26"/>
      <c r="E181" s="27"/>
    </row>
    <row r="182" spans="4:5" x14ac:dyDescent="0.15">
      <c r="D182" s="26"/>
      <c r="E182" s="27"/>
    </row>
    <row r="183" spans="4:5" x14ac:dyDescent="0.15">
      <c r="D183" s="26"/>
      <c r="E183" s="27"/>
    </row>
    <row r="184" spans="4:5" x14ac:dyDescent="0.15">
      <c r="D184" s="26"/>
      <c r="E184" s="27"/>
    </row>
    <row r="185" spans="4:5" x14ac:dyDescent="0.15">
      <c r="D185" s="26"/>
      <c r="E185" s="27"/>
    </row>
    <row r="186" spans="4:5" x14ac:dyDescent="0.15">
      <c r="D186" s="26"/>
      <c r="E186" s="27"/>
    </row>
    <row r="187" spans="4:5" x14ac:dyDescent="0.15">
      <c r="D187" s="26"/>
      <c r="E187" s="27"/>
    </row>
    <row r="188" spans="4:5" x14ac:dyDescent="0.15">
      <c r="D188" s="26"/>
      <c r="E188" s="27"/>
    </row>
    <row r="189" spans="4:5" x14ac:dyDescent="0.15">
      <c r="D189" s="26"/>
      <c r="E189" s="27"/>
    </row>
    <row r="190" spans="4:5" x14ac:dyDescent="0.15">
      <c r="D190" s="26"/>
      <c r="E190" s="27"/>
    </row>
    <row r="191" spans="4:5" x14ac:dyDescent="0.15">
      <c r="D191" s="26"/>
      <c r="E191" s="27"/>
    </row>
    <row r="192" spans="4:5" x14ac:dyDescent="0.15">
      <c r="D192" s="26"/>
      <c r="E192" s="27"/>
    </row>
    <row r="193" spans="4:5" x14ac:dyDescent="0.15">
      <c r="D193" s="26"/>
      <c r="E193" s="27"/>
    </row>
    <row r="194" spans="4:5" x14ac:dyDescent="0.15">
      <c r="D194" s="26"/>
      <c r="E194" s="27"/>
    </row>
    <row r="195" spans="4:5" x14ac:dyDescent="0.15">
      <c r="D195" s="26"/>
      <c r="E195" s="27"/>
    </row>
    <row r="196" spans="4:5" x14ac:dyDescent="0.15">
      <c r="D196" s="26"/>
      <c r="E196" s="27"/>
    </row>
    <row r="197" spans="4:5" x14ac:dyDescent="0.15">
      <c r="D197" s="26"/>
      <c r="E197" s="27"/>
    </row>
    <row r="198" spans="4:5" x14ac:dyDescent="0.15">
      <c r="D198" s="26"/>
      <c r="E198" s="27"/>
    </row>
    <row r="199" spans="4:5" x14ac:dyDescent="0.15">
      <c r="D199" s="26"/>
      <c r="E199" s="27"/>
    </row>
    <row r="200" spans="4:5" x14ac:dyDescent="0.15">
      <c r="D200" s="26"/>
      <c r="E200" s="27"/>
    </row>
    <row r="201" spans="4:5" x14ac:dyDescent="0.15">
      <c r="D201" s="26"/>
      <c r="E201" s="27"/>
    </row>
    <row r="202" spans="4:5" x14ac:dyDescent="0.15">
      <c r="D202" s="26"/>
      <c r="E202" s="27"/>
    </row>
    <row r="203" spans="4:5" x14ac:dyDescent="0.15">
      <c r="D203" s="26"/>
      <c r="E203" s="27"/>
    </row>
    <row r="204" spans="4:5" x14ac:dyDescent="0.15">
      <c r="D204" s="26"/>
      <c r="E204" s="27"/>
    </row>
    <row r="205" spans="4:5" x14ac:dyDescent="0.15">
      <c r="D205" s="26"/>
      <c r="E205" s="27"/>
    </row>
    <row r="206" spans="4:5" x14ac:dyDescent="0.15">
      <c r="D206" s="26"/>
      <c r="E206" s="27"/>
    </row>
    <row r="207" spans="4:5" x14ac:dyDescent="0.15">
      <c r="D207" s="26"/>
      <c r="E207" s="27"/>
    </row>
    <row r="208" spans="4:5" x14ac:dyDescent="0.15">
      <c r="D208" s="26"/>
      <c r="E208" s="27"/>
    </row>
    <row r="209" spans="4:5" x14ac:dyDescent="0.15">
      <c r="D209" s="26"/>
      <c r="E209" s="27"/>
    </row>
    <row r="210" spans="4:5" x14ac:dyDescent="0.15">
      <c r="D210" s="26"/>
      <c r="E210" s="27"/>
    </row>
    <row r="211" spans="4:5" x14ac:dyDescent="0.15">
      <c r="D211" s="26"/>
      <c r="E211" s="27"/>
    </row>
    <row r="212" spans="4:5" x14ac:dyDescent="0.15">
      <c r="D212" s="26"/>
      <c r="E212" s="27"/>
    </row>
    <row r="213" spans="4:5" x14ac:dyDescent="0.15">
      <c r="D213" s="26"/>
      <c r="E213" s="27"/>
    </row>
    <row r="214" spans="4:5" x14ac:dyDescent="0.15">
      <c r="D214" s="26"/>
      <c r="E214" s="27"/>
    </row>
    <row r="215" spans="4:5" x14ac:dyDescent="0.15">
      <c r="D215" s="26"/>
      <c r="E215" s="27"/>
    </row>
    <row r="216" spans="4:5" x14ac:dyDescent="0.15">
      <c r="D216" s="26"/>
      <c r="E216" s="27"/>
    </row>
    <row r="217" spans="4:5" x14ac:dyDescent="0.15">
      <c r="D217" s="26"/>
      <c r="E217" s="27"/>
    </row>
    <row r="218" spans="4:5" x14ac:dyDescent="0.15">
      <c r="D218" s="26"/>
      <c r="E218" s="27"/>
    </row>
    <row r="219" spans="4:5" x14ac:dyDescent="0.15">
      <c r="D219" s="26"/>
      <c r="E219" s="27"/>
    </row>
    <row r="220" spans="4:5" x14ac:dyDescent="0.15">
      <c r="D220" s="26"/>
      <c r="E220" s="27"/>
    </row>
    <row r="221" spans="4:5" x14ac:dyDescent="0.15">
      <c r="D221" s="26"/>
      <c r="E221" s="27"/>
    </row>
    <row r="222" spans="4:5" x14ac:dyDescent="0.15">
      <c r="D222" s="26"/>
      <c r="E222" s="27"/>
    </row>
    <row r="223" spans="4:5" x14ac:dyDescent="0.15">
      <c r="D223" s="26"/>
      <c r="E223" s="27"/>
    </row>
    <row r="224" spans="4:5" x14ac:dyDescent="0.15">
      <c r="D224" s="26"/>
      <c r="E224" s="27"/>
    </row>
    <row r="225" spans="4:5" x14ac:dyDescent="0.15">
      <c r="D225" s="26"/>
      <c r="E225" s="27"/>
    </row>
    <row r="226" spans="4:5" x14ac:dyDescent="0.15">
      <c r="D226" s="26"/>
      <c r="E226" s="27"/>
    </row>
    <row r="227" spans="4:5" x14ac:dyDescent="0.15">
      <c r="D227" s="26"/>
      <c r="E227" s="27"/>
    </row>
    <row r="228" spans="4:5" x14ac:dyDescent="0.15">
      <c r="D228" s="26"/>
      <c r="E228" s="27"/>
    </row>
    <row r="229" spans="4:5" x14ac:dyDescent="0.15">
      <c r="D229" s="26"/>
      <c r="E229" s="27"/>
    </row>
    <row r="230" spans="4:5" x14ac:dyDescent="0.15">
      <c r="D230" s="26"/>
      <c r="E230" s="27"/>
    </row>
    <row r="231" spans="4:5" x14ac:dyDescent="0.15">
      <c r="D231" s="26"/>
      <c r="E231" s="27"/>
    </row>
    <row r="232" spans="4:5" x14ac:dyDescent="0.15">
      <c r="D232" s="26"/>
      <c r="E232" s="27"/>
    </row>
    <row r="233" spans="4:5" x14ac:dyDescent="0.15">
      <c r="D233" s="26"/>
      <c r="E233" s="27"/>
    </row>
    <row r="234" spans="4:5" x14ac:dyDescent="0.15">
      <c r="D234" s="26"/>
      <c r="E234" s="27"/>
    </row>
    <row r="235" spans="4:5" x14ac:dyDescent="0.15">
      <c r="D235" s="26"/>
      <c r="E235" s="27"/>
    </row>
    <row r="236" spans="4:5" x14ac:dyDescent="0.15">
      <c r="D236" s="26"/>
      <c r="E236" s="27"/>
    </row>
    <row r="237" spans="4:5" x14ac:dyDescent="0.15">
      <c r="D237" s="26"/>
      <c r="E237" s="27"/>
    </row>
    <row r="238" spans="4:5" x14ac:dyDescent="0.15">
      <c r="D238" s="26"/>
      <c r="E238" s="27"/>
    </row>
    <row r="239" spans="4:5" x14ac:dyDescent="0.15">
      <c r="D239" s="26"/>
      <c r="E239" s="27"/>
    </row>
    <row r="240" spans="4:5" x14ac:dyDescent="0.15">
      <c r="D240" s="26"/>
      <c r="E240" s="27"/>
    </row>
    <row r="241" spans="4:5" x14ac:dyDescent="0.15">
      <c r="D241" s="26"/>
      <c r="E241" s="27"/>
    </row>
    <row r="242" spans="4:5" x14ac:dyDescent="0.15">
      <c r="D242" s="26"/>
      <c r="E242" s="27"/>
    </row>
    <row r="243" spans="4:5" x14ac:dyDescent="0.15">
      <c r="D243" s="26"/>
      <c r="E243" s="27"/>
    </row>
    <row r="244" spans="4:5" x14ac:dyDescent="0.15">
      <c r="D244" s="26"/>
      <c r="E244" s="27"/>
    </row>
    <row r="245" spans="4:5" x14ac:dyDescent="0.15">
      <c r="D245" s="26"/>
      <c r="E245" s="27"/>
    </row>
    <row r="246" spans="4:5" x14ac:dyDescent="0.15">
      <c r="D246" s="26"/>
      <c r="E246" s="27"/>
    </row>
    <row r="247" spans="4:5" x14ac:dyDescent="0.15">
      <c r="D247" s="26"/>
      <c r="E247" s="27"/>
    </row>
    <row r="248" spans="4:5" x14ac:dyDescent="0.15">
      <c r="D248" s="26"/>
      <c r="E248" s="27"/>
    </row>
    <row r="249" spans="4:5" x14ac:dyDescent="0.15">
      <c r="D249" s="26"/>
      <c r="E249" s="27"/>
    </row>
    <row r="250" spans="4:5" x14ac:dyDescent="0.15">
      <c r="D250" s="26"/>
      <c r="E250" s="27"/>
    </row>
    <row r="251" spans="4:5" x14ac:dyDescent="0.15">
      <c r="D251" s="26"/>
      <c r="E251" s="27"/>
    </row>
    <row r="252" spans="4:5" x14ac:dyDescent="0.15">
      <c r="D252" s="26"/>
      <c r="E252" s="27"/>
    </row>
    <row r="253" spans="4:5" x14ac:dyDescent="0.15">
      <c r="D253" s="26"/>
      <c r="E253" s="27"/>
    </row>
    <row r="254" spans="4:5" x14ac:dyDescent="0.15">
      <c r="D254" s="26"/>
      <c r="E254" s="27"/>
    </row>
    <row r="255" spans="4:5" x14ac:dyDescent="0.15">
      <c r="D255" s="26"/>
      <c r="E255" s="27"/>
    </row>
    <row r="256" spans="4:5" x14ac:dyDescent="0.15">
      <c r="D256" s="26"/>
      <c r="E256" s="27"/>
    </row>
    <row r="257" spans="4:5" x14ac:dyDescent="0.15">
      <c r="D257" s="26"/>
      <c r="E257" s="27"/>
    </row>
    <row r="258" spans="4:5" x14ac:dyDescent="0.15">
      <c r="D258" s="26"/>
      <c r="E258" s="27"/>
    </row>
    <row r="259" spans="4:5" x14ac:dyDescent="0.15">
      <c r="D259" s="26"/>
      <c r="E259" s="27"/>
    </row>
    <row r="260" spans="4:5" x14ac:dyDescent="0.15">
      <c r="D260" s="26"/>
      <c r="E260" s="27"/>
    </row>
    <row r="261" spans="4:5" x14ac:dyDescent="0.15">
      <c r="D261" s="26"/>
      <c r="E261" s="27"/>
    </row>
    <row r="262" spans="4:5" x14ac:dyDescent="0.15">
      <c r="D262" s="26"/>
      <c r="E262" s="27"/>
    </row>
    <row r="263" spans="4:5" x14ac:dyDescent="0.15">
      <c r="D263" s="26"/>
      <c r="E263" s="27"/>
    </row>
    <row r="264" spans="4:5" x14ac:dyDescent="0.15">
      <c r="D264" s="26"/>
      <c r="E264" s="27"/>
    </row>
    <row r="265" spans="4:5" x14ac:dyDescent="0.15">
      <c r="D265" s="26"/>
      <c r="E265" s="27"/>
    </row>
    <row r="266" spans="4:5" x14ac:dyDescent="0.15">
      <c r="D266" s="26"/>
      <c r="E266" s="27"/>
    </row>
    <row r="267" spans="4:5" x14ac:dyDescent="0.15">
      <c r="D267" s="26"/>
      <c r="E267" s="27"/>
    </row>
    <row r="268" spans="4:5" x14ac:dyDescent="0.15">
      <c r="D268" s="26"/>
      <c r="E268" s="27"/>
    </row>
    <row r="269" spans="4:5" x14ac:dyDescent="0.15">
      <c r="D269" s="26"/>
      <c r="E269" s="27"/>
    </row>
    <row r="270" spans="4:5" x14ac:dyDescent="0.15">
      <c r="D270" s="26"/>
      <c r="E270" s="27"/>
    </row>
    <row r="271" spans="4:5" x14ac:dyDescent="0.15">
      <c r="D271" s="26"/>
      <c r="E271" s="27"/>
    </row>
    <row r="272" spans="4:5" x14ac:dyDescent="0.15">
      <c r="D272" s="26"/>
      <c r="E272" s="27"/>
    </row>
    <row r="273" spans="4:5" x14ac:dyDescent="0.15">
      <c r="D273" s="26"/>
      <c r="E273" s="27"/>
    </row>
    <row r="274" spans="4:5" x14ac:dyDescent="0.15">
      <c r="D274" s="26"/>
      <c r="E274" s="27"/>
    </row>
    <row r="275" spans="4:5" x14ac:dyDescent="0.15">
      <c r="D275" s="26"/>
      <c r="E275" s="27"/>
    </row>
    <row r="276" spans="4:5" x14ac:dyDescent="0.15">
      <c r="D276" s="26"/>
      <c r="E276" s="27"/>
    </row>
    <row r="277" spans="4:5" x14ac:dyDescent="0.15">
      <c r="D277" s="26"/>
      <c r="E277" s="27"/>
    </row>
    <row r="278" spans="4:5" x14ac:dyDescent="0.15">
      <c r="D278" s="26"/>
      <c r="E278" s="27"/>
    </row>
    <row r="279" spans="4:5" x14ac:dyDescent="0.15">
      <c r="D279" s="26"/>
      <c r="E279" s="27"/>
    </row>
    <row r="280" spans="4:5" x14ac:dyDescent="0.15">
      <c r="D280" s="26"/>
      <c r="E280" s="27"/>
    </row>
    <row r="281" spans="4:5" x14ac:dyDescent="0.15">
      <c r="D281" s="26"/>
      <c r="E281" s="27"/>
    </row>
    <row r="282" spans="4:5" x14ac:dyDescent="0.15">
      <c r="D282" s="26"/>
      <c r="E282" s="27"/>
    </row>
    <row r="283" spans="4:5" x14ac:dyDescent="0.15">
      <c r="D283" s="26"/>
      <c r="E283" s="27"/>
    </row>
    <row r="284" spans="4:5" x14ac:dyDescent="0.15">
      <c r="D284" s="26"/>
      <c r="E284" s="27"/>
    </row>
    <row r="285" spans="4:5" x14ac:dyDescent="0.15">
      <c r="D285" s="26"/>
      <c r="E285" s="27"/>
    </row>
    <row r="286" spans="4:5" x14ac:dyDescent="0.15">
      <c r="D286" s="26"/>
      <c r="E286" s="27"/>
    </row>
    <row r="287" spans="4:5" x14ac:dyDescent="0.15">
      <c r="D287" s="26"/>
      <c r="E287" s="27"/>
    </row>
    <row r="288" spans="4:5" x14ac:dyDescent="0.15">
      <c r="D288" s="26"/>
      <c r="E288" s="27"/>
    </row>
    <row r="289" spans="4:5" x14ac:dyDescent="0.15">
      <c r="D289" s="26"/>
      <c r="E289" s="27"/>
    </row>
    <row r="290" spans="4:5" x14ac:dyDescent="0.15">
      <c r="D290" s="26"/>
      <c r="E290" s="27"/>
    </row>
    <row r="291" spans="4:5" x14ac:dyDescent="0.15">
      <c r="D291" s="26"/>
      <c r="E291" s="27"/>
    </row>
    <row r="292" spans="4:5" x14ac:dyDescent="0.15">
      <c r="D292" s="26"/>
      <c r="E292" s="27"/>
    </row>
    <row r="293" spans="4:5" x14ac:dyDescent="0.15">
      <c r="D293" s="26"/>
      <c r="E293" s="27"/>
    </row>
    <row r="294" spans="4:5" x14ac:dyDescent="0.15">
      <c r="D294" s="26"/>
      <c r="E294" s="27"/>
    </row>
    <row r="295" spans="4:5" x14ac:dyDescent="0.15">
      <c r="D295" s="26"/>
      <c r="E295" s="27"/>
    </row>
    <row r="296" spans="4:5" x14ac:dyDescent="0.15">
      <c r="D296" s="26"/>
      <c r="E296" s="27"/>
    </row>
    <row r="297" spans="4:5" x14ac:dyDescent="0.15">
      <c r="D297" s="26"/>
      <c r="E297" s="27"/>
    </row>
    <row r="298" spans="4:5" x14ac:dyDescent="0.15">
      <c r="D298" s="26"/>
      <c r="E298" s="27"/>
    </row>
    <row r="299" spans="4:5" x14ac:dyDescent="0.15">
      <c r="D299" s="26"/>
      <c r="E299" s="27"/>
    </row>
    <row r="300" spans="4:5" x14ac:dyDescent="0.15">
      <c r="D300" s="26"/>
      <c r="E300" s="27"/>
    </row>
    <row r="301" spans="4:5" x14ac:dyDescent="0.15">
      <c r="D301" s="26"/>
      <c r="E301" s="27"/>
    </row>
    <row r="302" spans="4:5" x14ac:dyDescent="0.15">
      <c r="D302" s="26"/>
      <c r="E302" s="27"/>
    </row>
    <row r="303" spans="4:5" x14ac:dyDescent="0.15">
      <c r="D303" s="26"/>
      <c r="E303" s="27"/>
    </row>
    <row r="304" spans="4:5" x14ac:dyDescent="0.15">
      <c r="D304" s="26"/>
      <c r="E304" s="27"/>
    </row>
    <row r="305" spans="4:5" x14ac:dyDescent="0.15">
      <c r="D305" s="26"/>
      <c r="E305" s="27"/>
    </row>
    <row r="306" spans="4:5" x14ac:dyDescent="0.15">
      <c r="D306" s="26"/>
      <c r="E306" s="27"/>
    </row>
    <row r="307" spans="4:5" x14ac:dyDescent="0.15">
      <c r="D307" s="26"/>
      <c r="E307" s="27"/>
    </row>
    <row r="308" spans="4:5" x14ac:dyDescent="0.15">
      <c r="D308" s="26"/>
      <c r="E308" s="27"/>
    </row>
    <row r="309" spans="4:5" x14ac:dyDescent="0.15">
      <c r="D309" s="26"/>
      <c r="E309" s="27"/>
    </row>
    <row r="310" spans="4:5" x14ac:dyDescent="0.15">
      <c r="D310" s="26"/>
      <c r="E310" s="27"/>
    </row>
    <row r="311" spans="4:5" x14ac:dyDescent="0.15">
      <c r="D311" s="26"/>
      <c r="E311" s="27"/>
    </row>
    <row r="312" spans="4:5" x14ac:dyDescent="0.15">
      <c r="D312" s="26"/>
      <c r="E312" s="27"/>
    </row>
    <row r="313" spans="4:5" x14ac:dyDescent="0.15">
      <c r="D313" s="26"/>
      <c r="E313" s="27"/>
    </row>
    <row r="314" spans="4:5" x14ac:dyDescent="0.15">
      <c r="D314" s="26"/>
      <c r="E314" s="27"/>
    </row>
    <row r="315" spans="4:5" x14ac:dyDescent="0.15">
      <c r="D315" s="26"/>
      <c r="E315" s="27"/>
    </row>
    <row r="316" spans="4:5" x14ac:dyDescent="0.15">
      <c r="D316" s="26"/>
      <c r="E316" s="27"/>
    </row>
    <row r="317" spans="4:5" x14ac:dyDescent="0.15">
      <c r="D317" s="26"/>
      <c r="E317" s="27"/>
    </row>
    <row r="318" spans="4:5" x14ac:dyDescent="0.15">
      <c r="D318" s="26"/>
      <c r="E318" s="27"/>
    </row>
    <row r="319" spans="4:5" x14ac:dyDescent="0.15">
      <c r="D319" s="26"/>
      <c r="E319" s="27"/>
    </row>
    <row r="320" spans="4:5" x14ac:dyDescent="0.15">
      <c r="D320" s="26"/>
      <c r="E320" s="27"/>
    </row>
    <row r="321" spans="4:5" x14ac:dyDescent="0.15">
      <c r="D321" s="26"/>
      <c r="E321" s="27"/>
    </row>
    <row r="322" spans="4:5" x14ac:dyDescent="0.15">
      <c r="D322" s="26"/>
      <c r="E322" s="27"/>
    </row>
    <row r="323" spans="4:5" x14ac:dyDescent="0.15">
      <c r="D323" s="26"/>
      <c r="E323" s="27"/>
    </row>
    <row r="324" spans="4:5" x14ac:dyDescent="0.15">
      <c r="D324" s="26"/>
      <c r="E324" s="27"/>
    </row>
    <row r="325" spans="4:5" x14ac:dyDescent="0.15">
      <c r="D325" s="26"/>
      <c r="E325" s="27"/>
    </row>
    <row r="326" spans="4:5" x14ac:dyDescent="0.15">
      <c r="D326" s="26"/>
      <c r="E326" s="27"/>
    </row>
    <row r="327" spans="4:5" x14ac:dyDescent="0.15">
      <c r="D327" s="26"/>
      <c r="E327" s="27"/>
    </row>
    <row r="328" spans="4:5" x14ac:dyDescent="0.15">
      <c r="D328" s="26"/>
      <c r="E328" s="27"/>
    </row>
    <row r="329" spans="4:5" x14ac:dyDescent="0.15">
      <c r="D329" s="26"/>
      <c r="E329" s="27"/>
    </row>
    <row r="330" spans="4:5" x14ac:dyDescent="0.15">
      <c r="D330" s="26"/>
      <c r="E330" s="27"/>
    </row>
    <row r="331" spans="4:5" x14ac:dyDescent="0.15">
      <c r="D331" s="26"/>
      <c r="E331" s="27"/>
    </row>
    <row r="332" spans="4:5" x14ac:dyDescent="0.15">
      <c r="D332" s="26"/>
      <c r="E332" s="27"/>
    </row>
    <row r="333" spans="4:5" x14ac:dyDescent="0.15">
      <c r="D333" s="26"/>
      <c r="E333" s="27"/>
    </row>
    <row r="334" spans="4:5" x14ac:dyDescent="0.15">
      <c r="D334" s="26"/>
      <c r="E334" s="27"/>
    </row>
    <row r="335" spans="4:5" x14ac:dyDescent="0.15">
      <c r="D335" s="26"/>
      <c r="E335" s="27"/>
    </row>
    <row r="336" spans="4:5" x14ac:dyDescent="0.15">
      <c r="D336" s="26"/>
      <c r="E336" s="27"/>
    </row>
    <row r="337" spans="4:5" x14ac:dyDescent="0.15">
      <c r="D337" s="26"/>
      <c r="E337" s="27"/>
    </row>
    <row r="338" spans="4:5" x14ac:dyDescent="0.15">
      <c r="D338" s="26"/>
      <c r="E338" s="27"/>
    </row>
    <row r="339" spans="4:5" x14ac:dyDescent="0.15">
      <c r="D339" s="26"/>
      <c r="E339" s="27"/>
    </row>
    <row r="340" spans="4:5" x14ac:dyDescent="0.15">
      <c r="D340" s="26"/>
      <c r="E340" s="27"/>
    </row>
    <row r="341" spans="4:5" x14ac:dyDescent="0.15">
      <c r="D341" s="26"/>
      <c r="E341" s="27"/>
    </row>
    <row r="342" spans="4:5" x14ac:dyDescent="0.15">
      <c r="D342" s="26"/>
      <c r="E342" s="27"/>
    </row>
    <row r="343" spans="4:5" x14ac:dyDescent="0.15">
      <c r="D343" s="26"/>
      <c r="E343" s="27"/>
    </row>
    <row r="344" spans="4:5" x14ac:dyDescent="0.15">
      <c r="D344" s="26"/>
      <c r="E344" s="27"/>
    </row>
    <row r="345" spans="4:5" x14ac:dyDescent="0.15">
      <c r="D345" s="26"/>
      <c r="E345" s="27"/>
    </row>
    <row r="346" spans="4:5" x14ac:dyDescent="0.15">
      <c r="D346" s="26"/>
      <c r="E346" s="27"/>
    </row>
    <row r="347" spans="4:5" x14ac:dyDescent="0.15">
      <c r="D347" s="26"/>
      <c r="E347" s="27"/>
    </row>
    <row r="348" spans="4:5" x14ac:dyDescent="0.15">
      <c r="D348" s="26"/>
      <c r="E348" s="27"/>
    </row>
    <row r="349" spans="4:5" x14ac:dyDescent="0.15">
      <c r="D349" s="26"/>
      <c r="E349" s="27"/>
    </row>
    <row r="350" spans="4:5" x14ac:dyDescent="0.15">
      <c r="D350" s="26"/>
      <c r="E350" s="27"/>
    </row>
    <row r="351" spans="4:5" x14ac:dyDescent="0.15">
      <c r="D351" s="26"/>
      <c r="E351" s="27"/>
    </row>
    <row r="352" spans="4:5" x14ac:dyDescent="0.15">
      <c r="D352" s="26"/>
      <c r="E352" s="27"/>
    </row>
    <row r="353" spans="4:5" x14ac:dyDescent="0.15">
      <c r="D353" s="26"/>
      <c r="E353" s="27"/>
    </row>
    <row r="354" spans="4:5" x14ac:dyDescent="0.15">
      <c r="D354" s="26"/>
      <c r="E354" s="27"/>
    </row>
    <row r="355" spans="4:5" x14ac:dyDescent="0.15">
      <c r="D355" s="26"/>
      <c r="E355" s="27"/>
    </row>
    <row r="356" spans="4:5" x14ac:dyDescent="0.15">
      <c r="D356" s="26"/>
      <c r="E356" s="27"/>
    </row>
    <row r="357" spans="4:5" x14ac:dyDescent="0.15">
      <c r="D357" s="26"/>
      <c r="E357" s="27"/>
    </row>
    <row r="358" spans="4:5" x14ac:dyDescent="0.15">
      <c r="D358" s="26"/>
      <c r="E358" s="27"/>
    </row>
    <row r="359" spans="4:5" x14ac:dyDescent="0.15">
      <c r="D359" s="26"/>
      <c r="E359" s="27"/>
    </row>
    <row r="360" spans="4:5" x14ac:dyDescent="0.15">
      <c r="D360" s="26"/>
      <c r="E360" s="27"/>
    </row>
    <row r="361" spans="4:5" x14ac:dyDescent="0.15">
      <c r="D361" s="26"/>
      <c r="E361" s="27"/>
    </row>
    <row r="362" spans="4:5" x14ac:dyDescent="0.15">
      <c r="D362" s="26"/>
      <c r="E362" s="27"/>
    </row>
    <row r="363" spans="4:5" x14ac:dyDescent="0.15">
      <c r="D363" s="26"/>
      <c r="E363" s="27"/>
    </row>
    <row r="364" spans="4:5" x14ac:dyDescent="0.15">
      <c r="D364" s="26"/>
      <c r="E364" s="27"/>
    </row>
    <row r="365" spans="4:5" x14ac:dyDescent="0.15">
      <c r="D365" s="26"/>
      <c r="E365" s="27"/>
    </row>
    <row r="366" spans="4:5" x14ac:dyDescent="0.15">
      <c r="D366" s="26"/>
      <c r="E366" s="27"/>
    </row>
    <row r="367" spans="4:5" x14ac:dyDescent="0.15">
      <c r="D367" s="26"/>
      <c r="E367" s="27"/>
    </row>
    <row r="368" spans="4:5" x14ac:dyDescent="0.15">
      <c r="D368" s="26"/>
      <c r="E368" s="27"/>
    </row>
    <row r="369" spans="4:5" x14ac:dyDescent="0.15">
      <c r="D369" s="26"/>
      <c r="E369" s="27"/>
    </row>
    <row r="370" spans="4:5" x14ac:dyDescent="0.15">
      <c r="D370" s="26"/>
      <c r="E370" s="27"/>
    </row>
    <row r="371" spans="4:5" x14ac:dyDescent="0.15">
      <c r="D371" s="26"/>
      <c r="E371" s="27"/>
    </row>
    <row r="372" spans="4:5" x14ac:dyDescent="0.15">
      <c r="D372" s="26"/>
      <c r="E372" s="27"/>
    </row>
    <row r="373" spans="4:5" x14ac:dyDescent="0.15">
      <c r="D373" s="26"/>
      <c r="E373" s="27"/>
    </row>
    <row r="374" spans="4:5" x14ac:dyDescent="0.15">
      <c r="D374" s="26"/>
      <c r="E374" s="27"/>
    </row>
    <row r="375" spans="4:5" x14ac:dyDescent="0.15">
      <c r="D375" s="26"/>
      <c r="E375" s="27"/>
    </row>
    <row r="376" spans="4:5" x14ac:dyDescent="0.15">
      <c r="D376" s="26"/>
      <c r="E376" s="27"/>
    </row>
    <row r="377" spans="4:5" x14ac:dyDescent="0.15">
      <c r="D377" s="26"/>
      <c r="E377" s="27"/>
    </row>
    <row r="378" spans="4:5" x14ac:dyDescent="0.15">
      <c r="D378" s="26"/>
      <c r="E378" s="27"/>
    </row>
    <row r="379" spans="4:5" x14ac:dyDescent="0.15">
      <c r="D379" s="26"/>
      <c r="E379" s="27"/>
    </row>
    <row r="380" spans="4:5" x14ac:dyDescent="0.15">
      <c r="D380" s="26"/>
      <c r="E380" s="27"/>
    </row>
    <row r="381" spans="4:5" x14ac:dyDescent="0.15">
      <c r="D381" s="26"/>
      <c r="E381" s="27"/>
    </row>
    <row r="382" spans="4:5" x14ac:dyDescent="0.15">
      <c r="D382" s="26"/>
      <c r="E382" s="27"/>
    </row>
    <row r="383" spans="4:5" x14ac:dyDescent="0.15">
      <c r="D383" s="26"/>
      <c r="E383" s="27"/>
    </row>
    <row r="384" spans="4:5" x14ac:dyDescent="0.15">
      <c r="D384" s="26"/>
      <c r="E384" s="27"/>
    </row>
    <row r="385" spans="4:5" x14ac:dyDescent="0.15">
      <c r="D385" s="26"/>
      <c r="E385" s="27"/>
    </row>
    <row r="386" spans="4:5" x14ac:dyDescent="0.15">
      <c r="D386" s="26"/>
      <c r="E386" s="27"/>
    </row>
    <row r="387" spans="4:5" x14ac:dyDescent="0.15">
      <c r="D387" s="26"/>
      <c r="E387" s="27"/>
    </row>
    <row r="388" spans="4:5" x14ac:dyDescent="0.15">
      <c r="D388" s="26"/>
      <c r="E388" s="27"/>
    </row>
    <row r="389" spans="4:5" x14ac:dyDescent="0.15">
      <c r="D389" s="26"/>
      <c r="E389" s="27"/>
    </row>
    <row r="390" spans="4:5" x14ac:dyDescent="0.15">
      <c r="D390" s="26"/>
      <c r="E390" s="27"/>
    </row>
    <row r="391" spans="4:5" x14ac:dyDescent="0.15">
      <c r="D391" s="26"/>
      <c r="E391" s="27"/>
    </row>
    <row r="392" spans="4:5" x14ac:dyDescent="0.15">
      <c r="D392" s="26"/>
      <c r="E392" s="27"/>
    </row>
    <row r="393" spans="4:5" x14ac:dyDescent="0.15">
      <c r="D393" s="26"/>
      <c r="E393" s="27"/>
    </row>
    <row r="394" spans="4:5" x14ac:dyDescent="0.15">
      <c r="D394" s="26"/>
      <c r="E394" s="27"/>
    </row>
    <row r="395" spans="4:5" x14ac:dyDescent="0.15">
      <c r="D395" s="26"/>
      <c r="E395" s="27"/>
    </row>
    <row r="396" spans="4:5" x14ac:dyDescent="0.15">
      <c r="D396" s="26"/>
      <c r="E396" s="27"/>
    </row>
    <row r="397" spans="4:5" x14ac:dyDescent="0.15">
      <c r="D397" s="26"/>
      <c r="E397" s="27"/>
    </row>
    <row r="398" spans="4:5" x14ac:dyDescent="0.15">
      <c r="D398" s="26"/>
      <c r="E398" s="27"/>
    </row>
    <row r="399" spans="4:5" x14ac:dyDescent="0.15">
      <c r="D399" s="26"/>
      <c r="E399" s="27"/>
    </row>
    <row r="400" spans="4:5" x14ac:dyDescent="0.15">
      <c r="D400" s="26"/>
      <c r="E400" s="27"/>
    </row>
    <row r="401" spans="4:5" x14ac:dyDescent="0.15">
      <c r="D401" s="26"/>
      <c r="E401" s="27"/>
    </row>
    <row r="402" spans="4:5" x14ac:dyDescent="0.15">
      <c r="D402" s="26"/>
      <c r="E402" s="27"/>
    </row>
    <row r="403" spans="4:5" x14ac:dyDescent="0.15">
      <c r="D403" s="26"/>
      <c r="E403" s="27"/>
    </row>
    <row r="404" spans="4:5" x14ac:dyDescent="0.15">
      <c r="D404" s="26"/>
      <c r="E404" s="27"/>
    </row>
    <row r="405" spans="4:5" x14ac:dyDescent="0.15">
      <c r="D405" s="26"/>
      <c r="E405" s="27"/>
    </row>
    <row r="406" spans="4:5" x14ac:dyDescent="0.15">
      <c r="D406" s="26"/>
      <c r="E406" s="27"/>
    </row>
    <row r="407" spans="4:5" x14ac:dyDescent="0.15">
      <c r="D407" s="26"/>
      <c r="E407" s="27"/>
    </row>
    <row r="408" spans="4:5" x14ac:dyDescent="0.15">
      <c r="D408" s="26"/>
      <c r="E408" s="27"/>
    </row>
    <row r="409" spans="4:5" x14ac:dyDescent="0.15">
      <c r="D409" s="26"/>
      <c r="E409" s="27"/>
    </row>
    <row r="410" spans="4:5" x14ac:dyDescent="0.15">
      <c r="D410" s="26"/>
      <c r="E410" s="27"/>
    </row>
    <row r="411" spans="4:5" x14ac:dyDescent="0.15">
      <c r="D411" s="26"/>
      <c r="E411" s="27"/>
    </row>
    <row r="412" spans="4:5" x14ac:dyDescent="0.15">
      <c r="D412" s="26"/>
      <c r="E412" s="27"/>
    </row>
    <row r="413" spans="4:5" x14ac:dyDescent="0.15">
      <c r="D413" s="26"/>
      <c r="E413" s="27"/>
    </row>
    <row r="414" spans="4:5" x14ac:dyDescent="0.15">
      <c r="D414" s="26"/>
      <c r="E414" s="27"/>
    </row>
    <row r="415" spans="4:5" x14ac:dyDescent="0.15">
      <c r="D415" s="26"/>
      <c r="E415" s="27"/>
    </row>
    <row r="416" spans="4:5" x14ac:dyDescent="0.15">
      <c r="D416" s="26"/>
      <c r="E416" s="27"/>
    </row>
    <row r="417" spans="4:5" x14ac:dyDescent="0.15">
      <c r="D417" s="26"/>
      <c r="E417" s="27"/>
    </row>
    <row r="418" spans="4:5" x14ac:dyDescent="0.15">
      <c r="D418" s="26"/>
      <c r="E418" s="27"/>
    </row>
    <row r="419" spans="4:5" x14ac:dyDescent="0.15">
      <c r="D419" s="26"/>
      <c r="E419" s="27"/>
    </row>
    <row r="420" spans="4:5" x14ac:dyDescent="0.15">
      <c r="D420" s="26"/>
      <c r="E420" s="27"/>
    </row>
    <row r="421" spans="4:5" x14ac:dyDescent="0.15">
      <c r="D421" s="26"/>
      <c r="E421" s="27"/>
    </row>
    <row r="422" spans="4:5" x14ac:dyDescent="0.15">
      <c r="D422" s="26"/>
      <c r="E422" s="27"/>
    </row>
    <row r="423" spans="4:5" x14ac:dyDescent="0.15">
      <c r="D423" s="26"/>
      <c r="E423" s="27"/>
    </row>
    <row r="424" spans="4:5" x14ac:dyDescent="0.15">
      <c r="D424" s="26"/>
      <c r="E424" s="27"/>
    </row>
    <row r="425" spans="4:5" x14ac:dyDescent="0.15">
      <c r="D425" s="26"/>
      <c r="E425" s="27"/>
    </row>
    <row r="426" spans="4:5" x14ac:dyDescent="0.15">
      <c r="D426" s="26"/>
      <c r="E426" s="27"/>
    </row>
    <row r="427" spans="4:5" x14ac:dyDescent="0.15">
      <c r="D427" s="26"/>
      <c r="E427" s="27"/>
    </row>
    <row r="428" spans="4:5" x14ac:dyDescent="0.15">
      <c r="D428" s="26"/>
      <c r="E428" s="27"/>
    </row>
    <row r="429" spans="4:5" x14ac:dyDescent="0.15">
      <c r="D429" s="26"/>
      <c r="E429" s="27"/>
    </row>
    <row r="430" spans="4:5" x14ac:dyDescent="0.15">
      <c r="D430" s="26"/>
      <c r="E430" s="27"/>
    </row>
    <row r="431" spans="4:5" x14ac:dyDescent="0.15">
      <c r="D431" s="26"/>
      <c r="E431" s="27"/>
    </row>
    <row r="432" spans="4:5" x14ac:dyDescent="0.15">
      <c r="D432" s="26"/>
      <c r="E432" s="27"/>
    </row>
    <row r="433" spans="4:5" x14ac:dyDescent="0.15">
      <c r="D433" s="26"/>
      <c r="E433" s="27"/>
    </row>
    <row r="434" spans="4:5" x14ac:dyDescent="0.15">
      <c r="D434" s="26"/>
      <c r="E434" s="27"/>
    </row>
    <row r="435" spans="4:5" x14ac:dyDescent="0.15">
      <c r="D435" s="26"/>
      <c r="E435" s="27"/>
    </row>
    <row r="436" spans="4:5" x14ac:dyDescent="0.15">
      <c r="D436" s="26"/>
      <c r="E436" s="27"/>
    </row>
    <row r="437" spans="4:5" x14ac:dyDescent="0.15">
      <c r="D437" s="26"/>
      <c r="E437" s="27"/>
    </row>
    <row r="438" spans="4:5" x14ac:dyDescent="0.15">
      <c r="D438" s="26"/>
      <c r="E438" s="27"/>
    </row>
    <row r="439" spans="4:5" x14ac:dyDescent="0.15">
      <c r="D439" s="26"/>
      <c r="E439" s="27"/>
    </row>
    <row r="440" spans="4:5" x14ac:dyDescent="0.15">
      <c r="D440" s="26"/>
      <c r="E440" s="27"/>
    </row>
    <row r="441" spans="4:5" x14ac:dyDescent="0.15">
      <c r="D441" s="26"/>
      <c r="E441" s="27"/>
    </row>
    <row r="442" spans="4:5" x14ac:dyDescent="0.15">
      <c r="D442" s="26"/>
      <c r="E442" s="27"/>
    </row>
    <row r="443" spans="4:5" x14ac:dyDescent="0.15">
      <c r="D443" s="26"/>
      <c r="E443" s="27"/>
    </row>
    <row r="444" spans="4:5" x14ac:dyDescent="0.15">
      <c r="D444" s="26"/>
      <c r="E444" s="27"/>
    </row>
    <row r="445" spans="4:5" x14ac:dyDescent="0.15">
      <c r="D445" s="26"/>
      <c r="E445" s="27"/>
    </row>
    <row r="446" spans="4:5" x14ac:dyDescent="0.15">
      <c r="D446" s="26"/>
      <c r="E446" s="27"/>
    </row>
    <row r="447" spans="4:5" x14ac:dyDescent="0.15">
      <c r="D447" s="26"/>
      <c r="E447" s="27"/>
    </row>
    <row r="448" spans="4:5" x14ac:dyDescent="0.15">
      <c r="D448" s="26"/>
      <c r="E448" s="27"/>
    </row>
    <row r="449" spans="4:5" x14ac:dyDescent="0.15">
      <c r="D449" s="26"/>
      <c r="E449" s="27"/>
    </row>
    <row r="450" spans="4:5" x14ac:dyDescent="0.15">
      <c r="D450" s="26"/>
      <c r="E450" s="27"/>
    </row>
    <row r="451" spans="4:5" x14ac:dyDescent="0.15">
      <c r="D451" s="26"/>
      <c r="E451" s="27"/>
    </row>
    <row r="452" spans="4:5" x14ac:dyDescent="0.15">
      <c r="D452" s="26"/>
      <c r="E452" s="27"/>
    </row>
    <row r="453" spans="4:5" x14ac:dyDescent="0.15">
      <c r="D453" s="26"/>
      <c r="E453" s="27"/>
    </row>
    <row r="454" spans="4:5" x14ac:dyDescent="0.15">
      <c r="D454" s="26"/>
      <c r="E454" s="27"/>
    </row>
    <row r="455" spans="4:5" x14ac:dyDescent="0.15">
      <c r="D455" s="26"/>
      <c r="E455" s="27"/>
    </row>
    <row r="456" spans="4:5" x14ac:dyDescent="0.15">
      <c r="D456" s="26"/>
      <c r="E456" s="27"/>
    </row>
    <row r="457" spans="4:5" x14ac:dyDescent="0.15">
      <c r="D457" s="26"/>
      <c r="E457" s="27"/>
    </row>
    <row r="458" spans="4:5" x14ac:dyDescent="0.15">
      <c r="D458" s="26"/>
      <c r="E458" s="27"/>
    </row>
    <row r="459" spans="4:5" x14ac:dyDescent="0.15">
      <c r="D459" s="26"/>
      <c r="E459" s="27"/>
    </row>
    <row r="460" spans="4:5" x14ac:dyDescent="0.15">
      <c r="D460" s="26"/>
      <c r="E460" s="27"/>
    </row>
    <row r="461" spans="4:5" x14ac:dyDescent="0.15">
      <c r="D461" s="26"/>
      <c r="E461" s="27"/>
    </row>
    <row r="462" spans="4:5" x14ac:dyDescent="0.15">
      <c r="D462" s="26"/>
      <c r="E462" s="27"/>
    </row>
    <row r="463" spans="4:5" x14ac:dyDescent="0.15">
      <c r="D463" s="26"/>
      <c r="E463" s="27"/>
    </row>
    <row r="464" spans="4:5" x14ac:dyDescent="0.15">
      <c r="D464" s="26"/>
      <c r="E464" s="27"/>
    </row>
    <row r="465" spans="4:5" x14ac:dyDescent="0.15">
      <c r="D465" s="26"/>
      <c r="E465" s="27"/>
    </row>
    <row r="466" spans="4:5" x14ac:dyDescent="0.15">
      <c r="D466" s="26"/>
      <c r="E466" s="27"/>
    </row>
    <row r="467" spans="4:5" x14ac:dyDescent="0.15">
      <c r="D467" s="26"/>
      <c r="E467" s="27"/>
    </row>
    <row r="468" spans="4:5" x14ac:dyDescent="0.15">
      <c r="D468" s="26"/>
      <c r="E468" s="27"/>
    </row>
    <row r="469" spans="4:5" x14ac:dyDescent="0.15">
      <c r="D469" s="26"/>
      <c r="E469" s="27"/>
    </row>
    <row r="470" spans="4:5" x14ac:dyDescent="0.15">
      <c r="D470" s="26"/>
      <c r="E470" s="27"/>
    </row>
    <row r="471" spans="4:5" x14ac:dyDescent="0.15">
      <c r="D471" s="26"/>
      <c r="E471" s="27"/>
    </row>
    <row r="472" spans="4:5" x14ac:dyDescent="0.15">
      <c r="D472" s="26"/>
      <c r="E472" s="27"/>
    </row>
    <row r="473" spans="4:5" x14ac:dyDescent="0.15">
      <c r="D473" s="26"/>
      <c r="E473" s="27"/>
    </row>
    <row r="474" spans="4:5" x14ac:dyDescent="0.15">
      <c r="D474" s="26"/>
      <c r="E474" s="27"/>
    </row>
    <row r="475" spans="4:5" x14ac:dyDescent="0.15">
      <c r="D475" s="26"/>
      <c r="E475" s="27"/>
    </row>
    <row r="476" spans="4:5" x14ac:dyDescent="0.15">
      <c r="D476" s="26"/>
      <c r="E476" s="27"/>
    </row>
    <row r="477" spans="4:5" x14ac:dyDescent="0.15">
      <c r="D477" s="26"/>
      <c r="E477" s="27"/>
    </row>
    <row r="478" spans="4:5" x14ac:dyDescent="0.15">
      <c r="D478" s="26"/>
      <c r="E478" s="27"/>
    </row>
    <row r="479" spans="4:5" x14ac:dyDescent="0.15">
      <c r="D479" s="26"/>
      <c r="E479" s="27"/>
    </row>
    <row r="480" spans="4:5" x14ac:dyDescent="0.15">
      <c r="D480" s="26"/>
      <c r="E480" s="27"/>
    </row>
    <row r="481" spans="4:5" x14ac:dyDescent="0.15">
      <c r="D481" s="26"/>
      <c r="E481" s="27"/>
    </row>
    <row r="482" spans="4:5" x14ac:dyDescent="0.15">
      <c r="D482" s="26"/>
      <c r="E482" s="27"/>
    </row>
    <row r="483" spans="4:5" x14ac:dyDescent="0.15">
      <c r="D483" s="26"/>
      <c r="E483" s="27"/>
    </row>
    <row r="484" spans="4:5" x14ac:dyDescent="0.15">
      <c r="D484" s="26"/>
      <c r="E484" s="27"/>
    </row>
    <row r="485" spans="4:5" x14ac:dyDescent="0.15">
      <c r="D485" s="26"/>
      <c r="E485" s="27"/>
    </row>
    <row r="486" spans="4:5" x14ac:dyDescent="0.15">
      <c r="D486" s="26"/>
      <c r="E486" s="27"/>
    </row>
    <row r="487" spans="4:5" x14ac:dyDescent="0.15">
      <c r="D487" s="26"/>
      <c r="E487" s="27"/>
    </row>
    <row r="488" spans="4:5" x14ac:dyDescent="0.15">
      <c r="D488" s="26"/>
      <c r="E488" s="27"/>
    </row>
    <row r="489" spans="4:5" x14ac:dyDescent="0.15">
      <c r="D489" s="26"/>
      <c r="E489" s="27"/>
    </row>
    <row r="490" spans="4:5" x14ac:dyDescent="0.15">
      <c r="D490" s="26"/>
      <c r="E490" s="27"/>
    </row>
    <row r="491" spans="4:5" x14ac:dyDescent="0.15">
      <c r="D491" s="26"/>
      <c r="E491" s="27"/>
    </row>
    <row r="492" spans="4:5" x14ac:dyDescent="0.15">
      <c r="D492" s="26"/>
      <c r="E492" s="27"/>
    </row>
    <row r="493" spans="4:5" x14ac:dyDescent="0.15">
      <c r="D493" s="26"/>
      <c r="E493" s="27"/>
    </row>
    <row r="494" spans="4:5" x14ac:dyDescent="0.15">
      <c r="D494" s="26"/>
      <c r="E494" s="27"/>
    </row>
    <row r="495" spans="4:5" x14ac:dyDescent="0.15">
      <c r="D495" s="26"/>
      <c r="E495" s="27"/>
    </row>
    <row r="496" spans="4:5" x14ac:dyDescent="0.15">
      <c r="D496" s="26"/>
      <c r="E496" s="27"/>
    </row>
    <row r="497" spans="4:5" x14ac:dyDescent="0.15">
      <c r="D497" s="26"/>
      <c r="E497" s="27"/>
    </row>
    <row r="498" spans="4:5" x14ac:dyDescent="0.15">
      <c r="D498" s="26"/>
      <c r="E498" s="27"/>
    </row>
    <row r="499" spans="4:5" x14ac:dyDescent="0.15">
      <c r="D499" s="26"/>
      <c r="E499" s="27"/>
    </row>
    <row r="500" spans="4:5" x14ac:dyDescent="0.15">
      <c r="D500" s="26"/>
      <c r="E500" s="27"/>
    </row>
    <row r="501" spans="4:5" x14ac:dyDescent="0.15">
      <c r="D501" s="26"/>
      <c r="E501" s="27"/>
    </row>
    <row r="502" spans="4:5" x14ac:dyDescent="0.15">
      <c r="D502" s="26"/>
      <c r="E502" s="27"/>
    </row>
    <row r="503" spans="4:5" x14ac:dyDescent="0.15">
      <c r="D503" s="26"/>
      <c r="E503" s="27"/>
    </row>
    <row r="504" spans="4:5" x14ac:dyDescent="0.15">
      <c r="D504" s="26"/>
      <c r="E504" s="27"/>
    </row>
    <row r="505" spans="4:5" x14ac:dyDescent="0.15">
      <c r="D505" s="26"/>
      <c r="E505" s="27"/>
    </row>
    <row r="506" spans="4:5" x14ac:dyDescent="0.15">
      <c r="D506" s="26"/>
      <c r="E506" s="27"/>
    </row>
    <row r="507" spans="4:5" x14ac:dyDescent="0.15">
      <c r="D507" s="26"/>
      <c r="E507" s="27"/>
    </row>
    <row r="508" spans="4:5" x14ac:dyDescent="0.15">
      <c r="D508" s="26"/>
      <c r="E508" s="27"/>
    </row>
    <row r="509" spans="4:5" x14ac:dyDescent="0.15">
      <c r="D509" s="26"/>
      <c r="E509" s="27"/>
    </row>
    <row r="510" spans="4:5" x14ac:dyDescent="0.15">
      <c r="D510" s="26"/>
      <c r="E510" s="27"/>
    </row>
    <row r="511" spans="4:5" x14ac:dyDescent="0.15">
      <c r="D511" s="26"/>
      <c r="E511" s="27"/>
    </row>
    <row r="512" spans="4:5" x14ac:dyDescent="0.15">
      <c r="D512" s="26"/>
      <c r="E512" s="27"/>
    </row>
    <row r="513" spans="4:5" x14ac:dyDescent="0.15">
      <c r="D513" s="26"/>
      <c r="E513" s="27"/>
    </row>
    <row r="514" spans="4:5" x14ac:dyDescent="0.15">
      <c r="D514" s="26"/>
      <c r="E514" s="27"/>
    </row>
    <row r="515" spans="4:5" x14ac:dyDescent="0.15">
      <c r="D515" s="26"/>
      <c r="E515" s="27"/>
    </row>
    <row r="516" spans="4:5" x14ac:dyDescent="0.15">
      <c r="D516" s="26"/>
      <c r="E516" s="27"/>
    </row>
    <row r="517" spans="4:5" x14ac:dyDescent="0.15">
      <c r="D517" s="26"/>
      <c r="E517" s="27"/>
    </row>
    <row r="518" spans="4:5" x14ac:dyDescent="0.15">
      <c r="D518" s="26"/>
      <c r="E518" s="27"/>
    </row>
    <row r="519" spans="4:5" x14ac:dyDescent="0.15">
      <c r="D519" s="26"/>
      <c r="E519" s="27"/>
    </row>
    <row r="520" spans="4:5" x14ac:dyDescent="0.15">
      <c r="D520" s="26"/>
      <c r="E520" s="27"/>
    </row>
    <row r="521" spans="4:5" x14ac:dyDescent="0.15">
      <c r="D521" s="26"/>
      <c r="E521" s="27"/>
    </row>
    <row r="522" spans="4:5" x14ac:dyDescent="0.15">
      <c r="D522" s="26"/>
      <c r="E522" s="27"/>
    </row>
    <row r="523" spans="4:5" x14ac:dyDescent="0.15">
      <c r="D523" s="26"/>
      <c r="E523" s="27"/>
    </row>
    <row r="524" spans="4:5" x14ac:dyDescent="0.15">
      <c r="D524" s="26"/>
      <c r="E524" s="27"/>
    </row>
    <row r="525" spans="4:5" x14ac:dyDescent="0.15">
      <c r="D525" s="26"/>
      <c r="E525" s="27"/>
    </row>
    <row r="526" spans="4:5" x14ac:dyDescent="0.15">
      <c r="D526" s="26"/>
      <c r="E526" s="27"/>
    </row>
    <row r="527" spans="4:5" x14ac:dyDescent="0.15">
      <c r="D527" s="26"/>
      <c r="E527" s="27"/>
    </row>
    <row r="528" spans="4:5" x14ac:dyDescent="0.15">
      <c r="D528" s="26"/>
      <c r="E528" s="27"/>
    </row>
    <row r="529" spans="4:5" x14ac:dyDescent="0.15">
      <c r="D529" s="26"/>
      <c r="E529" s="27"/>
    </row>
    <row r="530" spans="4:5" x14ac:dyDescent="0.15">
      <c r="D530" s="26"/>
      <c r="E530" s="27"/>
    </row>
    <row r="531" spans="4:5" x14ac:dyDescent="0.15">
      <c r="D531" s="26"/>
      <c r="E531" s="27"/>
    </row>
    <row r="532" spans="4:5" x14ac:dyDescent="0.15">
      <c r="D532" s="26"/>
      <c r="E532" s="27"/>
    </row>
    <row r="533" spans="4:5" x14ac:dyDescent="0.15">
      <c r="D533" s="26"/>
      <c r="E533" s="27"/>
    </row>
    <row r="534" spans="4:5" x14ac:dyDescent="0.15">
      <c r="D534" s="26"/>
      <c r="E534" s="27"/>
    </row>
    <row r="535" spans="4:5" x14ac:dyDescent="0.15">
      <c r="D535" s="26"/>
      <c r="E535" s="27"/>
    </row>
    <row r="536" spans="4:5" x14ac:dyDescent="0.15">
      <c r="D536" s="26"/>
      <c r="E536" s="27"/>
    </row>
    <row r="537" spans="4:5" x14ac:dyDescent="0.15">
      <c r="D537" s="26"/>
      <c r="E537" s="27"/>
    </row>
    <row r="538" spans="4:5" x14ac:dyDescent="0.15">
      <c r="D538" s="26"/>
      <c r="E538" s="27"/>
    </row>
    <row r="539" spans="4:5" x14ac:dyDescent="0.15">
      <c r="D539" s="26"/>
      <c r="E539" s="27"/>
    </row>
    <row r="540" spans="4:5" x14ac:dyDescent="0.15">
      <c r="D540" s="26"/>
      <c r="E540" s="27"/>
    </row>
    <row r="541" spans="4:5" x14ac:dyDescent="0.15">
      <c r="D541" s="26"/>
      <c r="E541" s="27"/>
    </row>
    <row r="542" spans="4:5" x14ac:dyDescent="0.15">
      <c r="D542" s="26"/>
      <c r="E542" s="27"/>
    </row>
    <row r="543" spans="4:5" x14ac:dyDescent="0.15">
      <c r="D543" s="26"/>
      <c r="E543" s="27"/>
    </row>
    <row r="544" spans="4:5" x14ac:dyDescent="0.15">
      <c r="D544" s="26"/>
      <c r="E544" s="27"/>
    </row>
    <row r="545" spans="4:5" x14ac:dyDescent="0.15">
      <c r="D545" s="26"/>
      <c r="E545" s="27"/>
    </row>
    <row r="546" spans="4:5" x14ac:dyDescent="0.15">
      <c r="D546" s="26"/>
      <c r="E546" s="27"/>
    </row>
    <row r="547" spans="4:5" x14ac:dyDescent="0.15">
      <c r="D547" s="26"/>
      <c r="E547" s="27"/>
    </row>
    <row r="548" spans="4:5" x14ac:dyDescent="0.15">
      <c r="D548" s="26"/>
      <c r="E548" s="27"/>
    </row>
    <row r="549" spans="4:5" x14ac:dyDescent="0.15">
      <c r="D549" s="26"/>
      <c r="E549" s="27"/>
    </row>
    <row r="550" spans="4:5" x14ac:dyDescent="0.15">
      <c r="D550" s="26"/>
      <c r="E550" s="27"/>
    </row>
    <row r="551" spans="4:5" x14ac:dyDescent="0.15">
      <c r="D551" s="26"/>
      <c r="E551" s="27"/>
    </row>
    <row r="552" spans="4:5" x14ac:dyDescent="0.15">
      <c r="D552" s="26"/>
      <c r="E552" s="27"/>
    </row>
    <row r="553" spans="4:5" x14ac:dyDescent="0.15">
      <c r="D553" s="26"/>
      <c r="E553" s="27"/>
    </row>
    <row r="554" spans="4:5" x14ac:dyDescent="0.15">
      <c r="D554" s="26"/>
      <c r="E554" s="27"/>
    </row>
    <row r="555" spans="4:5" x14ac:dyDescent="0.15">
      <c r="D555" s="26"/>
      <c r="E555" s="27"/>
    </row>
    <row r="556" spans="4:5" x14ac:dyDescent="0.15">
      <c r="D556" s="26"/>
      <c r="E556" s="27"/>
    </row>
    <row r="557" spans="4:5" x14ac:dyDescent="0.15">
      <c r="D557" s="26"/>
      <c r="E557" s="27"/>
    </row>
    <row r="558" spans="4:5" x14ac:dyDescent="0.15">
      <c r="D558" s="26"/>
      <c r="E558" s="27"/>
    </row>
    <row r="559" spans="4:5" x14ac:dyDescent="0.15">
      <c r="D559" s="26"/>
      <c r="E559" s="27"/>
    </row>
    <row r="560" spans="4:5" x14ac:dyDescent="0.15">
      <c r="D560" s="26"/>
      <c r="E560" s="27"/>
    </row>
    <row r="561" spans="4:5" x14ac:dyDescent="0.15">
      <c r="D561" s="26"/>
      <c r="E561" s="27"/>
    </row>
    <row r="562" spans="4:5" x14ac:dyDescent="0.15">
      <c r="D562" s="26"/>
      <c r="E562" s="27"/>
    </row>
    <row r="563" spans="4:5" x14ac:dyDescent="0.15">
      <c r="D563" s="26"/>
      <c r="E563" s="27"/>
    </row>
    <row r="564" spans="4:5" x14ac:dyDescent="0.15">
      <c r="D564" s="26"/>
      <c r="E564" s="27"/>
    </row>
    <row r="565" spans="4:5" x14ac:dyDescent="0.15">
      <c r="D565" s="26"/>
      <c r="E565" s="27"/>
    </row>
    <row r="566" spans="4:5" x14ac:dyDescent="0.15">
      <c r="D566" s="26"/>
      <c r="E566" s="27"/>
    </row>
    <row r="567" spans="4:5" x14ac:dyDescent="0.15">
      <c r="D567" s="26"/>
      <c r="E567" s="27"/>
    </row>
    <row r="568" spans="4:5" x14ac:dyDescent="0.15">
      <c r="D568" s="26"/>
      <c r="E568" s="27"/>
    </row>
    <row r="569" spans="4:5" x14ac:dyDescent="0.15">
      <c r="D569" s="26"/>
      <c r="E569" s="27"/>
    </row>
    <row r="570" spans="4:5" x14ac:dyDescent="0.15">
      <c r="D570" s="26"/>
      <c r="E570" s="27"/>
    </row>
    <row r="571" spans="4:5" x14ac:dyDescent="0.15">
      <c r="D571" s="26"/>
      <c r="E571" s="27"/>
    </row>
    <row r="572" spans="4:5" x14ac:dyDescent="0.15">
      <c r="D572" s="26"/>
      <c r="E572" s="27"/>
    </row>
    <row r="573" spans="4:5" x14ac:dyDescent="0.15">
      <c r="D573" s="26"/>
      <c r="E573" s="27"/>
    </row>
    <row r="574" spans="4:5" x14ac:dyDescent="0.15">
      <c r="D574" s="26"/>
      <c r="E574" s="27"/>
    </row>
    <row r="575" spans="4:5" x14ac:dyDescent="0.15">
      <c r="D575" s="26"/>
      <c r="E575" s="27"/>
    </row>
    <row r="576" spans="4:5" x14ac:dyDescent="0.15">
      <c r="D576" s="26"/>
      <c r="E576" s="27"/>
    </row>
    <row r="577" spans="4:5" x14ac:dyDescent="0.15">
      <c r="D577" s="26"/>
      <c r="E577" s="27"/>
    </row>
    <row r="578" spans="4:5" x14ac:dyDescent="0.15">
      <c r="D578" s="26"/>
      <c r="E578" s="27"/>
    </row>
    <row r="579" spans="4:5" x14ac:dyDescent="0.15">
      <c r="D579" s="26"/>
      <c r="E579" s="27"/>
    </row>
    <row r="580" spans="4:5" x14ac:dyDescent="0.15">
      <c r="D580" s="26"/>
      <c r="E580" s="27"/>
    </row>
    <row r="581" spans="4:5" x14ac:dyDescent="0.15">
      <c r="D581" s="26"/>
      <c r="E581" s="27"/>
    </row>
    <row r="582" spans="4:5" x14ac:dyDescent="0.15">
      <c r="D582" s="26"/>
      <c r="E582" s="27"/>
    </row>
    <row r="583" spans="4:5" x14ac:dyDescent="0.15">
      <c r="D583" s="26"/>
      <c r="E583" s="27"/>
    </row>
    <row r="584" spans="4:5" x14ac:dyDescent="0.15">
      <c r="D584" s="26"/>
      <c r="E584" s="27"/>
    </row>
    <row r="585" spans="4:5" x14ac:dyDescent="0.15">
      <c r="D585" s="26"/>
      <c r="E585" s="27"/>
    </row>
    <row r="586" spans="4:5" x14ac:dyDescent="0.15">
      <c r="D586" s="26"/>
      <c r="E586" s="27"/>
    </row>
    <row r="587" spans="4:5" x14ac:dyDescent="0.15">
      <c r="D587" s="26"/>
      <c r="E587" s="27"/>
    </row>
    <row r="588" spans="4:5" x14ac:dyDescent="0.15">
      <c r="D588" s="26"/>
      <c r="E588" s="27"/>
    </row>
    <row r="589" spans="4:5" x14ac:dyDescent="0.15">
      <c r="D589" s="26"/>
      <c r="E589" s="27"/>
    </row>
    <row r="590" spans="4:5" x14ac:dyDescent="0.15">
      <c r="D590" s="26"/>
      <c r="E590" s="27"/>
    </row>
    <row r="591" spans="4:5" x14ac:dyDescent="0.15">
      <c r="D591" s="26"/>
      <c r="E591" s="27"/>
    </row>
    <row r="592" spans="4:5" x14ac:dyDescent="0.15">
      <c r="D592" s="26"/>
      <c r="E592" s="27"/>
    </row>
    <row r="593" spans="4:5" x14ac:dyDescent="0.15">
      <c r="D593" s="26"/>
      <c r="E593" s="27"/>
    </row>
    <row r="594" spans="4:5" x14ac:dyDescent="0.15">
      <c r="D594" s="26"/>
      <c r="E594" s="27"/>
    </row>
    <row r="595" spans="4:5" x14ac:dyDescent="0.15">
      <c r="D595" s="26"/>
      <c r="E595" s="27"/>
    </row>
    <row r="596" spans="4:5" x14ac:dyDescent="0.15">
      <c r="D596" s="26"/>
      <c r="E596" s="27"/>
    </row>
    <row r="597" spans="4:5" x14ac:dyDescent="0.15">
      <c r="D597" s="26"/>
      <c r="E597" s="27"/>
    </row>
    <row r="598" spans="4:5" x14ac:dyDescent="0.15">
      <c r="D598" s="26"/>
      <c r="E598" s="27"/>
    </row>
    <row r="599" spans="4:5" x14ac:dyDescent="0.15">
      <c r="D599" s="26"/>
      <c r="E599" s="27"/>
    </row>
    <row r="600" spans="4:5" x14ac:dyDescent="0.15">
      <c r="D600" s="26"/>
      <c r="E600" s="27"/>
    </row>
    <row r="601" spans="4:5" x14ac:dyDescent="0.15">
      <c r="D601" s="26"/>
      <c r="E601" s="27"/>
    </row>
    <row r="602" spans="4:5" x14ac:dyDescent="0.15">
      <c r="D602" s="26"/>
      <c r="E602" s="27"/>
    </row>
    <row r="603" spans="4:5" x14ac:dyDescent="0.15">
      <c r="D603" s="26"/>
      <c r="E603" s="27"/>
    </row>
    <row r="604" spans="4:5" x14ac:dyDescent="0.15">
      <c r="D604" s="26"/>
      <c r="E604" s="27"/>
    </row>
    <row r="605" spans="4:5" x14ac:dyDescent="0.15">
      <c r="D605" s="26"/>
      <c r="E605" s="27"/>
    </row>
    <row r="606" spans="4:5" x14ac:dyDescent="0.15">
      <c r="D606" s="26"/>
      <c r="E606" s="27"/>
    </row>
    <row r="607" spans="4:5" x14ac:dyDescent="0.15">
      <c r="D607" s="26"/>
      <c r="E607" s="27"/>
    </row>
    <row r="608" spans="4:5" x14ac:dyDescent="0.15">
      <c r="D608" s="26"/>
      <c r="E608" s="27"/>
    </row>
    <row r="609" spans="4:5" x14ac:dyDescent="0.15">
      <c r="D609" s="26"/>
      <c r="E609" s="27"/>
    </row>
    <row r="610" spans="4:5" x14ac:dyDescent="0.15">
      <c r="D610" s="26"/>
      <c r="E610" s="27"/>
    </row>
    <row r="611" spans="4:5" x14ac:dyDescent="0.15">
      <c r="D611" s="26"/>
      <c r="E611" s="27"/>
    </row>
    <row r="612" spans="4:5" x14ac:dyDescent="0.15">
      <c r="D612" s="26"/>
      <c r="E612" s="27"/>
    </row>
    <row r="613" spans="4:5" x14ac:dyDescent="0.15">
      <c r="D613" s="26"/>
      <c r="E613" s="27"/>
    </row>
    <row r="614" spans="4:5" x14ac:dyDescent="0.15">
      <c r="D614" s="26"/>
      <c r="E614" s="27"/>
    </row>
    <row r="615" spans="4:5" x14ac:dyDescent="0.15">
      <c r="D615" s="26"/>
      <c r="E615" s="27"/>
    </row>
    <row r="616" spans="4:5" x14ac:dyDescent="0.15">
      <c r="D616" s="26"/>
      <c r="E616" s="27"/>
    </row>
    <row r="617" spans="4:5" x14ac:dyDescent="0.15">
      <c r="D617" s="26"/>
      <c r="E617" s="27"/>
    </row>
    <row r="618" spans="4:5" x14ac:dyDescent="0.15">
      <c r="D618" s="26"/>
      <c r="E618" s="27"/>
    </row>
    <row r="619" spans="4:5" x14ac:dyDescent="0.15">
      <c r="D619" s="26"/>
      <c r="E619" s="27"/>
    </row>
    <row r="620" spans="4:5" x14ac:dyDescent="0.15">
      <c r="D620" s="26"/>
      <c r="E620" s="27"/>
    </row>
    <row r="621" spans="4:5" x14ac:dyDescent="0.15">
      <c r="D621" s="26"/>
      <c r="E621" s="27"/>
    </row>
    <row r="622" spans="4:5" x14ac:dyDescent="0.15">
      <c r="D622" s="26"/>
      <c r="E622" s="27"/>
    </row>
    <row r="623" spans="4:5" x14ac:dyDescent="0.15">
      <c r="D623" s="26"/>
      <c r="E623" s="27"/>
    </row>
    <row r="624" spans="4:5" x14ac:dyDescent="0.15">
      <c r="D624" s="26"/>
      <c r="E624" s="27"/>
    </row>
    <row r="625" spans="4:5" x14ac:dyDescent="0.15">
      <c r="D625" s="26"/>
      <c r="E625" s="27"/>
    </row>
    <row r="626" spans="4:5" x14ac:dyDescent="0.15">
      <c r="D626" s="26"/>
      <c r="E626" s="27"/>
    </row>
    <row r="627" spans="4:5" x14ac:dyDescent="0.15">
      <c r="D627" s="26"/>
      <c r="E627" s="27"/>
    </row>
    <row r="628" spans="4:5" x14ac:dyDescent="0.15">
      <c r="D628" s="26"/>
      <c r="E628" s="27"/>
    </row>
    <row r="629" spans="4:5" x14ac:dyDescent="0.15">
      <c r="D629" s="26"/>
      <c r="E629" s="27"/>
    </row>
    <row r="630" spans="4:5" x14ac:dyDescent="0.15">
      <c r="D630" s="26"/>
      <c r="E630" s="27"/>
    </row>
    <row r="631" spans="4:5" x14ac:dyDescent="0.15">
      <c r="D631" s="26"/>
      <c r="E631" s="27"/>
    </row>
    <row r="632" spans="4:5" x14ac:dyDescent="0.15">
      <c r="D632" s="26"/>
      <c r="E632" s="27"/>
    </row>
    <row r="633" spans="4:5" x14ac:dyDescent="0.15">
      <c r="D633" s="26"/>
      <c r="E633" s="27"/>
    </row>
    <row r="634" spans="4:5" x14ac:dyDescent="0.15">
      <c r="D634" s="26"/>
      <c r="E634" s="27"/>
    </row>
    <row r="635" spans="4:5" x14ac:dyDescent="0.15">
      <c r="D635" s="26"/>
      <c r="E635" s="27"/>
    </row>
    <row r="636" spans="4:5" x14ac:dyDescent="0.15">
      <c r="D636" s="26"/>
      <c r="E636" s="27"/>
    </row>
    <row r="637" spans="4:5" x14ac:dyDescent="0.15">
      <c r="D637" s="26"/>
      <c r="E637" s="27"/>
    </row>
    <row r="638" spans="4:5" x14ac:dyDescent="0.15">
      <c r="D638" s="26"/>
      <c r="E638" s="27"/>
    </row>
    <row r="639" spans="4:5" x14ac:dyDescent="0.15">
      <c r="D639" s="26"/>
      <c r="E639" s="27"/>
    </row>
    <row r="640" spans="4:5" x14ac:dyDescent="0.15">
      <c r="D640" s="26"/>
      <c r="E640" s="27"/>
    </row>
    <row r="641" spans="4:5" x14ac:dyDescent="0.15">
      <c r="D641" s="26"/>
      <c r="E641" s="27"/>
    </row>
    <row r="642" spans="4:5" x14ac:dyDescent="0.15">
      <c r="D642" s="26"/>
      <c r="E642" s="27"/>
    </row>
    <row r="643" spans="4:5" x14ac:dyDescent="0.15">
      <c r="D643" s="26"/>
      <c r="E643" s="27"/>
    </row>
    <row r="644" spans="4:5" x14ac:dyDescent="0.15">
      <c r="D644" s="26"/>
      <c r="E644" s="27"/>
    </row>
    <row r="645" spans="4:5" x14ac:dyDescent="0.15">
      <c r="D645" s="26"/>
      <c r="E645" s="27"/>
    </row>
    <row r="646" spans="4:5" x14ac:dyDescent="0.15">
      <c r="D646" s="26"/>
      <c r="E646" s="27"/>
    </row>
    <row r="647" spans="4:5" x14ac:dyDescent="0.15">
      <c r="D647" s="26"/>
      <c r="E647" s="27"/>
    </row>
    <row r="648" spans="4:5" x14ac:dyDescent="0.15">
      <c r="D648" s="26"/>
      <c r="E648" s="27"/>
    </row>
    <row r="649" spans="4:5" x14ac:dyDescent="0.15">
      <c r="D649" s="26"/>
      <c r="E649" s="27"/>
    </row>
    <row r="650" spans="4:5" x14ac:dyDescent="0.15">
      <c r="D650" s="26"/>
      <c r="E650" s="27"/>
    </row>
    <row r="651" spans="4:5" x14ac:dyDescent="0.15">
      <c r="D651" s="26"/>
      <c r="E651" s="27"/>
    </row>
    <row r="652" spans="4:5" x14ac:dyDescent="0.15">
      <c r="D652" s="26"/>
      <c r="E652" s="27"/>
    </row>
    <row r="653" spans="4:5" x14ac:dyDescent="0.15">
      <c r="D653" s="26"/>
      <c r="E653" s="27"/>
    </row>
    <row r="654" spans="4:5" x14ac:dyDescent="0.15">
      <c r="D654" s="26"/>
      <c r="E654" s="27"/>
    </row>
    <row r="655" spans="4:5" x14ac:dyDescent="0.15">
      <c r="D655" s="26"/>
      <c r="E655" s="27"/>
    </row>
    <row r="656" spans="4:5" x14ac:dyDescent="0.15">
      <c r="D656" s="26"/>
      <c r="E656" s="27"/>
    </row>
    <row r="657" spans="4:5" x14ac:dyDescent="0.15">
      <c r="D657" s="26"/>
      <c r="E657" s="27"/>
    </row>
    <row r="658" spans="4:5" x14ac:dyDescent="0.15">
      <c r="D658" s="26"/>
      <c r="E658" s="27"/>
    </row>
    <row r="659" spans="4:5" x14ac:dyDescent="0.15">
      <c r="D659" s="26"/>
      <c r="E659" s="27"/>
    </row>
    <row r="660" spans="4:5" x14ac:dyDescent="0.15">
      <c r="D660" s="26"/>
      <c r="E660" s="27"/>
    </row>
    <row r="661" spans="4:5" x14ac:dyDescent="0.15">
      <c r="D661" s="26"/>
      <c r="E661" s="27"/>
    </row>
    <row r="662" spans="4:5" x14ac:dyDescent="0.15">
      <c r="D662" s="26"/>
      <c r="E662" s="27"/>
    </row>
    <row r="663" spans="4:5" x14ac:dyDescent="0.15">
      <c r="D663" s="26"/>
      <c r="E663" s="27"/>
    </row>
    <row r="664" spans="4:5" x14ac:dyDescent="0.15">
      <c r="D664" s="26"/>
      <c r="E664" s="27"/>
    </row>
    <row r="665" spans="4:5" x14ac:dyDescent="0.15">
      <c r="D665" s="26"/>
      <c r="E665" s="27"/>
    </row>
    <row r="666" spans="4:5" x14ac:dyDescent="0.15">
      <c r="D666" s="26"/>
      <c r="E666" s="27"/>
    </row>
    <row r="667" spans="4:5" x14ac:dyDescent="0.15">
      <c r="D667" s="26"/>
      <c r="E667" s="27"/>
    </row>
    <row r="668" spans="4:5" x14ac:dyDescent="0.15">
      <c r="D668" s="26"/>
      <c r="E668" s="27"/>
    </row>
    <row r="669" spans="4:5" x14ac:dyDescent="0.15">
      <c r="D669" s="26"/>
      <c r="E669" s="27"/>
    </row>
    <row r="670" spans="4:5" x14ac:dyDescent="0.15">
      <c r="D670" s="26"/>
      <c r="E670" s="27"/>
    </row>
    <row r="671" spans="4:5" x14ac:dyDescent="0.15">
      <c r="D671" s="26"/>
      <c r="E671" s="27"/>
    </row>
    <row r="672" spans="4:5" x14ac:dyDescent="0.15">
      <c r="D672" s="26"/>
      <c r="E672" s="27"/>
    </row>
    <row r="673" spans="4:5" x14ac:dyDescent="0.15">
      <c r="D673" s="26"/>
      <c r="E673" s="27"/>
    </row>
    <row r="674" spans="4:5" x14ac:dyDescent="0.15">
      <c r="D674" s="26"/>
      <c r="E674" s="27"/>
    </row>
    <row r="675" spans="4:5" x14ac:dyDescent="0.15">
      <c r="D675" s="26"/>
      <c r="E675" s="27"/>
    </row>
    <row r="676" spans="4:5" x14ac:dyDescent="0.15">
      <c r="D676" s="26"/>
      <c r="E676" s="27"/>
    </row>
    <row r="677" spans="4:5" x14ac:dyDescent="0.15">
      <c r="D677" s="26"/>
      <c r="E677" s="27"/>
    </row>
    <row r="678" spans="4:5" x14ac:dyDescent="0.15">
      <c r="D678" s="26"/>
      <c r="E678" s="27"/>
    </row>
    <row r="679" spans="4:5" x14ac:dyDescent="0.15">
      <c r="D679" s="26"/>
      <c r="E679" s="27"/>
    </row>
    <row r="680" spans="4:5" x14ac:dyDescent="0.15">
      <c r="D680" s="26"/>
      <c r="E680" s="27"/>
    </row>
    <row r="681" spans="4:5" x14ac:dyDescent="0.15">
      <c r="D681" s="26"/>
      <c r="E681" s="27"/>
    </row>
    <row r="682" spans="4:5" x14ac:dyDescent="0.15">
      <c r="D682" s="26"/>
      <c r="E682" s="27"/>
    </row>
    <row r="683" spans="4:5" x14ac:dyDescent="0.15">
      <c r="D683" s="26"/>
      <c r="E683" s="27"/>
    </row>
    <row r="684" spans="4:5" x14ac:dyDescent="0.15">
      <c r="D684" s="26"/>
      <c r="E684" s="27"/>
    </row>
    <row r="685" spans="4:5" x14ac:dyDescent="0.15">
      <c r="D685" s="26"/>
      <c r="E685" s="27"/>
    </row>
    <row r="686" spans="4:5" x14ac:dyDescent="0.15">
      <c r="D686" s="26"/>
      <c r="E686" s="27"/>
    </row>
    <row r="687" spans="4:5" x14ac:dyDescent="0.15">
      <c r="D687" s="26"/>
      <c r="E687" s="27"/>
    </row>
    <row r="688" spans="4:5" x14ac:dyDescent="0.15">
      <c r="D688" s="26"/>
      <c r="E688" s="27"/>
    </row>
    <row r="689" spans="4:5" x14ac:dyDescent="0.15">
      <c r="D689" s="26"/>
      <c r="E689" s="27"/>
    </row>
    <row r="690" spans="4:5" x14ac:dyDescent="0.15">
      <c r="D690" s="26"/>
      <c r="E690" s="27"/>
    </row>
    <row r="691" spans="4:5" x14ac:dyDescent="0.15">
      <c r="D691" s="26"/>
      <c r="E691" s="27"/>
    </row>
    <row r="692" spans="4:5" x14ac:dyDescent="0.15">
      <c r="D692" s="26"/>
      <c r="E692" s="27"/>
    </row>
    <row r="693" spans="4:5" x14ac:dyDescent="0.15">
      <c r="D693" s="26"/>
      <c r="E693" s="27"/>
    </row>
    <row r="694" spans="4:5" x14ac:dyDescent="0.15">
      <c r="D694" s="26"/>
      <c r="E694" s="27"/>
    </row>
    <row r="695" spans="4:5" x14ac:dyDescent="0.15">
      <c r="D695" s="26"/>
      <c r="E695" s="27"/>
    </row>
    <row r="696" spans="4:5" x14ac:dyDescent="0.15">
      <c r="D696" s="26"/>
      <c r="E696" s="27"/>
    </row>
    <row r="697" spans="4:5" x14ac:dyDescent="0.15">
      <c r="D697" s="26"/>
      <c r="E697" s="27"/>
    </row>
    <row r="698" spans="4:5" x14ac:dyDescent="0.15">
      <c r="D698" s="26"/>
      <c r="E698" s="27"/>
    </row>
    <row r="699" spans="4:5" x14ac:dyDescent="0.15">
      <c r="D699" s="26"/>
      <c r="E699" s="27"/>
    </row>
    <row r="700" spans="4:5" x14ac:dyDescent="0.15">
      <c r="D700" s="26"/>
      <c r="E700" s="27"/>
    </row>
    <row r="701" spans="4:5" x14ac:dyDescent="0.15">
      <c r="D701" s="26"/>
      <c r="E701" s="27"/>
    </row>
    <row r="702" spans="4:5" x14ac:dyDescent="0.15">
      <c r="D702" s="26"/>
      <c r="E702" s="27"/>
    </row>
    <row r="703" spans="4:5" x14ac:dyDescent="0.15">
      <c r="D703" s="26"/>
      <c r="E703" s="27"/>
    </row>
    <row r="704" spans="4:5" x14ac:dyDescent="0.15">
      <c r="D704" s="26"/>
      <c r="E704" s="27"/>
    </row>
    <row r="705" spans="4:5" x14ac:dyDescent="0.15">
      <c r="D705" s="26"/>
      <c r="E705" s="27"/>
    </row>
    <row r="706" spans="4:5" x14ac:dyDescent="0.15">
      <c r="D706" s="26"/>
      <c r="E706" s="27"/>
    </row>
    <row r="707" spans="4:5" x14ac:dyDescent="0.15">
      <c r="D707" s="26"/>
      <c r="E707" s="27"/>
    </row>
    <row r="708" spans="4:5" x14ac:dyDescent="0.15">
      <c r="D708" s="26"/>
      <c r="E708" s="27"/>
    </row>
    <row r="709" spans="4:5" x14ac:dyDescent="0.15">
      <c r="D709" s="26"/>
      <c r="E709" s="27"/>
    </row>
    <row r="710" spans="4:5" x14ac:dyDescent="0.15">
      <c r="D710" s="26"/>
      <c r="E710" s="27"/>
    </row>
    <row r="711" spans="4:5" x14ac:dyDescent="0.15">
      <c r="D711" s="26"/>
      <c r="E711" s="27"/>
    </row>
    <row r="712" spans="4:5" x14ac:dyDescent="0.15">
      <c r="D712" s="26"/>
      <c r="E712" s="27"/>
    </row>
    <row r="713" spans="4:5" x14ac:dyDescent="0.15">
      <c r="D713" s="26"/>
      <c r="E713" s="27"/>
    </row>
    <row r="714" spans="4:5" x14ac:dyDescent="0.15">
      <c r="D714" s="26"/>
      <c r="E714" s="27"/>
    </row>
    <row r="715" spans="4:5" x14ac:dyDescent="0.15">
      <c r="D715" s="26"/>
      <c r="E715" s="27"/>
    </row>
    <row r="716" spans="4:5" x14ac:dyDescent="0.15">
      <c r="D716" s="26"/>
      <c r="E716" s="27"/>
    </row>
    <row r="717" spans="4:5" x14ac:dyDescent="0.15">
      <c r="D717" s="26"/>
      <c r="E717" s="27"/>
    </row>
    <row r="718" spans="4:5" x14ac:dyDescent="0.15">
      <c r="D718" s="26"/>
      <c r="E718" s="27"/>
    </row>
    <row r="719" spans="4:5" x14ac:dyDescent="0.15">
      <c r="D719" s="26"/>
      <c r="E719" s="27"/>
    </row>
    <row r="720" spans="4:5" x14ac:dyDescent="0.15">
      <c r="D720" s="26"/>
      <c r="E720" s="27"/>
    </row>
    <row r="721" spans="4:5" x14ac:dyDescent="0.15">
      <c r="D721" s="26"/>
      <c r="E721" s="27"/>
    </row>
    <row r="722" spans="4:5" x14ac:dyDescent="0.15">
      <c r="D722" s="26"/>
      <c r="E722" s="27"/>
    </row>
    <row r="723" spans="4:5" x14ac:dyDescent="0.15">
      <c r="D723" s="26"/>
      <c r="E723" s="27"/>
    </row>
    <row r="724" spans="4:5" x14ac:dyDescent="0.15">
      <c r="D724" s="26"/>
      <c r="E724" s="27"/>
    </row>
    <row r="725" spans="4:5" x14ac:dyDescent="0.15">
      <c r="D725" s="26"/>
      <c r="E725" s="27"/>
    </row>
    <row r="726" spans="4:5" x14ac:dyDescent="0.15">
      <c r="D726" s="26"/>
      <c r="E726" s="27"/>
    </row>
    <row r="727" spans="4:5" x14ac:dyDescent="0.15">
      <c r="D727" s="26"/>
      <c r="E727" s="27"/>
    </row>
    <row r="728" spans="4:5" x14ac:dyDescent="0.15">
      <c r="D728" s="26"/>
      <c r="E728" s="27"/>
    </row>
    <row r="729" spans="4:5" x14ac:dyDescent="0.15">
      <c r="D729" s="26"/>
      <c r="E729" s="27"/>
    </row>
    <row r="730" spans="4:5" x14ac:dyDescent="0.15">
      <c r="D730" s="26"/>
      <c r="E730" s="27"/>
    </row>
    <row r="731" spans="4:5" x14ac:dyDescent="0.15">
      <c r="D731" s="26"/>
      <c r="E731" s="27"/>
    </row>
    <row r="732" spans="4:5" x14ac:dyDescent="0.15">
      <c r="D732" s="26"/>
      <c r="E732" s="27"/>
    </row>
    <row r="733" spans="4:5" x14ac:dyDescent="0.15">
      <c r="D733" s="26"/>
      <c r="E733" s="27"/>
    </row>
    <row r="734" spans="4:5" x14ac:dyDescent="0.15">
      <c r="D734" s="26"/>
      <c r="E734" s="27"/>
    </row>
    <row r="735" spans="4:5" x14ac:dyDescent="0.15">
      <c r="D735" s="26"/>
      <c r="E735" s="27"/>
    </row>
    <row r="736" spans="4:5" x14ac:dyDescent="0.15">
      <c r="D736" s="26"/>
      <c r="E736" s="27"/>
    </row>
    <row r="737" spans="4:5" x14ac:dyDescent="0.15">
      <c r="D737" s="26"/>
      <c r="E737" s="27"/>
    </row>
    <row r="738" spans="4:5" x14ac:dyDescent="0.15">
      <c r="D738" s="26"/>
      <c r="E738" s="27"/>
    </row>
    <row r="739" spans="4:5" x14ac:dyDescent="0.15">
      <c r="D739" s="26"/>
      <c r="E739" s="27"/>
    </row>
    <row r="740" spans="4:5" x14ac:dyDescent="0.15">
      <c r="D740" s="26"/>
      <c r="E740" s="27"/>
    </row>
    <row r="741" spans="4:5" x14ac:dyDescent="0.15">
      <c r="D741" s="26"/>
      <c r="E741" s="27"/>
    </row>
    <row r="742" spans="4:5" x14ac:dyDescent="0.15">
      <c r="D742" s="26"/>
      <c r="E742" s="27"/>
    </row>
    <row r="743" spans="4:5" x14ac:dyDescent="0.15">
      <c r="D743" s="26"/>
      <c r="E743" s="27"/>
    </row>
    <row r="744" spans="4:5" x14ac:dyDescent="0.15">
      <c r="D744" s="26"/>
      <c r="E744" s="27"/>
    </row>
    <row r="745" spans="4:5" x14ac:dyDescent="0.15">
      <c r="D745" s="26"/>
      <c r="E745" s="27"/>
    </row>
    <row r="746" spans="4:5" x14ac:dyDescent="0.15">
      <c r="D746" s="26"/>
      <c r="E746" s="27"/>
    </row>
    <row r="747" spans="4:5" x14ac:dyDescent="0.15">
      <c r="D747" s="26"/>
      <c r="E747" s="27"/>
    </row>
    <row r="748" spans="4:5" x14ac:dyDescent="0.15">
      <c r="D748" s="26"/>
      <c r="E748" s="27"/>
    </row>
    <row r="749" spans="4:5" x14ac:dyDescent="0.15">
      <c r="D749" s="26"/>
      <c r="E749" s="27"/>
    </row>
    <row r="750" spans="4:5" x14ac:dyDescent="0.15">
      <c r="D750" s="26"/>
      <c r="E750" s="27"/>
    </row>
    <row r="751" spans="4:5" x14ac:dyDescent="0.15">
      <c r="D751" s="26"/>
      <c r="E751" s="27"/>
    </row>
    <row r="752" spans="4:5" x14ac:dyDescent="0.15">
      <c r="D752" s="26"/>
      <c r="E752" s="27"/>
    </row>
    <row r="753" spans="4:5" x14ac:dyDescent="0.15">
      <c r="D753" s="26"/>
      <c r="E753" s="27"/>
    </row>
    <row r="754" spans="4:5" x14ac:dyDescent="0.15">
      <c r="D754" s="26"/>
      <c r="E754" s="27"/>
    </row>
    <row r="755" spans="4:5" x14ac:dyDescent="0.15">
      <c r="D755" s="26"/>
      <c r="E755" s="27"/>
    </row>
    <row r="756" spans="4:5" x14ac:dyDescent="0.15">
      <c r="D756" s="26"/>
      <c r="E756" s="27"/>
    </row>
    <row r="757" spans="4:5" x14ac:dyDescent="0.15">
      <c r="D757" s="26"/>
      <c r="E757" s="27"/>
    </row>
    <row r="758" spans="4:5" x14ac:dyDescent="0.15">
      <c r="D758" s="26"/>
      <c r="E758" s="27"/>
    </row>
    <row r="759" spans="4:5" x14ac:dyDescent="0.15">
      <c r="D759" s="26"/>
      <c r="E759" s="27"/>
    </row>
    <row r="760" spans="4:5" x14ac:dyDescent="0.15">
      <c r="D760" s="26"/>
      <c r="E760" s="27"/>
    </row>
    <row r="761" spans="4:5" x14ac:dyDescent="0.15">
      <c r="D761" s="26"/>
      <c r="E761" s="27"/>
    </row>
    <row r="762" spans="4:5" x14ac:dyDescent="0.15">
      <c r="D762" s="26"/>
      <c r="E762" s="27"/>
    </row>
    <row r="763" spans="4:5" x14ac:dyDescent="0.15">
      <c r="D763" s="26"/>
      <c r="E763" s="27"/>
    </row>
    <row r="764" spans="4:5" x14ac:dyDescent="0.15">
      <c r="D764" s="26"/>
      <c r="E764" s="27"/>
    </row>
    <row r="765" spans="4:5" x14ac:dyDescent="0.15">
      <c r="D765" s="26"/>
      <c r="E765" s="27"/>
    </row>
    <row r="766" spans="4:5" x14ac:dyDescent="0.15">
      <c r="D766" s="26"/>
      <c r="E766" s="27"/>
    </row>
    <row r="767" spans="4:5" x14ac:dyDescent="0.15">
      <c r="D767" s="26"/>
      <c r="E767" s="27"/>
    </row>
    <row r="768" spans="4:5" x14ac:dyDescent="0.15">
      <c r="D768" s="26"/>
      <c r="E768" s="27"/>
    </row>
    <row r="769" spans="4:5" x14ac:dyDescent="0.15">
      <c r="D769" s="26"/>
      <c r="E769" s="27"/>
    </row>
    <row r="770" spans="4:5" x14ac:dyDescent="0.15">
      <c r="D770" s="26"/>
      <c r="E770" s="27"/>
    </row>
    <row r="771" spans="4:5" x14ac:dyDescent="0.15">
      <c r="D771" s="26"/>
      <c r="E771" s="27"/>
    </row>
    <row r="772" spans="4:5" x14ac:dyDescent="0.15">
      <c r="D772" s="26"/>
      <c r="E772" s="27"/>
    </row>
    <row r="773" spans="4:5" x14ac:dyDescent="0.15">
      <c r="D773" s="26"/>
      <c r="E773" s="27"/>
    </row>
    <row r="774" spans="4:5" x14ac:dyDescent="0.15">
      <c r="D774" s="26"/>
      <c r="E774" s="27"/>
    </row>
    <row r="775" spans="4:5" x14ac:dyDescent="0.15">
      <c r="D775" s="26"/>
      <c r="E775" s="27"/>
    </row>
    <row r="776" spans="4:5" x14ac:dyDescent="0.15">
      <c r="D776" s="26"/>
      <c r="E776" s="27"/>
    </row>
    <row r="777" spans="4:5" x14ac:dyDescent="0.15">
      <c r="D777" s="26"/>
      <c r="E777" s="27"/>
    </row>
    <row r="778" spans="4:5" x14ac:dyDescent="0.15">
      <c r="D778" s="26"/>
      <c r="E778" s="27"/>
    </row>
    <row r="779" spans="4:5" x14ac:dyDescent="0.15">
      <c r="D779" s="26"/>
      <c r="E779" s="27"/>
    </row>
    <row r="780" spans="4:5" x14ac:dyDescent="0.15">
      <c r="D780" s="26"/>
      <c r="E780" s="27"/>
    </row>
    <row r="781" spans="4:5" x14ac:dyDescent="0.15">
      <c r="D781" s="26"/>
      <c r="E781" s="27"/>
    </row>
    <row r="782" spans="4:5" x14ac:dyDescent="0.15">
      <c r="D782" s="26"/>
      <c r="E782" s="27"/>
    </row>
    <row r="783" spans="4:5" x14ac:dyDescent="0.15">
      <c r="D783" s="26"/>
      <c r="E783" s="27"/>
    </row>
    <row r="784" spans="4:5" x14ac:dyDescent="0.15">
      <c r="D784" s="26"/>
      <c r="E784" s="27"/>
    </row>
    <row r="785" spans="4:5" x14ac:dyDescent="0.15">
      <c r="D785" s="26"/>
      <c r="E785" s="27"/>
    </row>
    <row r="786" spans="4:5" x14ac:dyDescent="0.15">
      <c r="D786" s="26"/>
      <c r="E786" s="27"/>
    </row>
    <row r="787" spans="4:5" x14ac:dyDescent="0.15">
      <c r="D787" s="26"/>
      <c r="E787" s="27"/>
    </row>
    <row r="788" spans="4:5" x14ac:dyDescent="0.15">
      <c r="D788" s="26"/>
      <c r="E788" s="27"/>
    </row>
    <row r="789" spans="4:5" x14ac:dyDescent="0.15">
      <c r="D789" s="26"/>
      <c r="E789" s="27"/>
    </row>
    <row r="790" spans="4:5" x14ac:dyDescent="0.15">
      <c r="D790" s="26"/>
      <c r="E790" s="27"/>
    </row>
    <row r="791" spans="4:5" x14ac:dyDescent="0.15">
      <c r="D791" s="26"/>
      <c r="E791" s="27"/>
    </row>
    <row r="792" spans="4:5" x14ac:dyDescent="0.15">
      <c r="D792" s="26"/>
      <c r="E792" s="27"/>
    </row>
    <row r="793" spans="4:5" x14ac:dyDescent="0.15">
      <c r="D793" s="26"/>
      <c r="E793" s="27"/>
    </row>
    <row r="794" spans="4:5" x14ac:dyDescent="0.15">
      <c r="D794" s="26"/>
      <c r="E794" s="27"/>
    </row>
    <row r="795" spans="4:5" x14ac:dyDescent="0.15">
      <c r="D795" s="26"/>
      <c r="E795" s="27"/>
    </row>
    <row r="796" spans="4:5" x14ac:dyDescent="0.15">
      <c r="D796" s="26"/>
      <c r="E796" s="27"/>
    </row>
    <row r="797" spans="4:5" x14ac:dyDescent="0.15">
      <c r="D797" s="26"/>
      <c r="E797" s="27"/>
    </row>
    <row r="798" spans="4:5" x14ac:dyDescent="0.15">
      <c r="D798" s="26"/>
      <c r="E798" s="27"/>
    </row>
    <row r="799" spans="4:5" x14ac:dyDescent="0.15">
      <c r="D799" s="26"/>
      <c r="E799" s="27"/>
    </row>
    <row r="800" spans="4:5" x14ac:dyDescent="0.15">
      <c r="D800" s="26"/>
      <c r="E800" s="27"/>
    </row>
    <row r="801" spans="4:5" x14ac:dyDescent="0.15">
      <c r="D801" s="26"/>
      <c r="E801" s="27"/>
    </row>
    <row r="802" spans="4:5" x14ac:dyDescent="0.15">
      <c r="D802" s="26"/>
      <c r="E802" s="27"/>
    </row>
    <row r="803" spans="4:5" x14ac:dyDescent="0.15">
      <c r="D803" s="26"/>
      <c r="E803" s="27"/>
    </row>
    <row r="804" spans="4:5" x14ac:dyDescent="0.15">
      <c r="D804" s="26"/>
      <c r="E804" s="27"/>
    </row>
    <row r="805" spans="4:5" x14ac:dyDescent="0.15">
      <c r="D805" s="26"/>
      <c r="E805" s="27"/>
    </row>
    <row r="806" spans="4:5" x14ac:dyDescent="0.15">
      <c r="D806" s="26"/>
      <c r="E806" s="27"/>
    </row>
    <row r="807" spans="4:5" x14ac:dyDescent="0.15">
      <c r="D807" s="26"/>
      <c r="E807" s="27"/>
    </row>
    <row r="808" spans="4:5" x14ac:dyDescent="0.15">
      <c r="D808" s="26"/>
      <c r="E808" s="27"/>
    </row>
    <row r="809" spans="4:5" x14ac:dyDescent="0.15">
      <c r="D809" s="26"/>
      <c r="E809" s="27"/>
    </row>
    <row r="810" spans="4:5" x14ac:dyDescent="0.15">
      <c r="D810" s="26"/>
      <c r="E810" s="27"/>
    </row>
    <row r="811" spans="4:5" x14ac:dyDescent="0.15">
      <c r="D811" s="26"/>
      <c r="E811" s="27"/>
    </row>
    <row r="812" spans="4:5" x14ac:dyDescent="0.15">
      <c r="D812" s="26"/>
      <c r="E812" s="27"/>
    </row>
    <row r="813" spans="4:5" x14ac:dyDescent="0.15">
      <c r="D813" s="26"/>
      <c r="E813" s="27"/>
    </row>
    <row r="814" spans="4:5" x14ac:dyDescent="0.15">
      <c r="D814" s="26"/>
      <c r="E814" s="27"/>
    </row>
    <row r="815" spans="4:5" x14ac:dyDescent="0.15">
      <c r="D815" s="26"/>
      <c r="E815" s="27"/>
    </row>
    <row r="816" spans="4:5" x14ac:dyDescent="0.15">
      <c r="D816" s="26"/>
      <c r="E816" s="27"/>
    </row>
    <row r="817" spans="4:5" x14ac:dyDescent="0.15">
      <c r="D817" s="26"/>
      <c r="E817" s="27"/>
    </row>
    <row r="818" spans="4:5" x14ac:dyDescent="0.15">
      <c r="D818" s="26"/>
      <c r="E818" s="27"/>
    </row>
    <row r="819" spans="4:5" x14ac:dyDescent="0.15">
      <c r="D819" s="26"/>
      <c r="E819" s="27"/>
    </row>
    <row r="820" spans="4:5" x14ac:dyDescent="0.15">
      <c r="D820" s="26"/>
      <c r="E820" s="27"/>
    </row>
    <row r="821" spans="4:5" x14ac:dyDescent="0.15">
      <c r="D821" s="26"/>
      <c r="E821" s="27"/>
    </row>
    <row r="822" spans="4:5" x14ac:dyDescent="0.15">
      <c r="D822" s="26"/>
      <c r="E822" s="27"/>
    </row>
    <row r="823" spans="4:5" x14ac:dyDescent="0.15">
      <c r="D823" s="26"/>
      <c r="E823" s="27"/>
    </row>
    <row r="824" spans="4:5" x14ac:dyDescent="0.15">
      <c r="D824" s="26"/>
      <c r="E824" s="27"/>
    </row>
    <row r="825" spans="4:5" x14ac:dyDescent="0.15">
      <c r="D825" s="26"/>
      <c r="E825" s="27"/>
    </row>
    <row r="826" spans="4:5" x14ac:dyDescent="0.15">
      <c r="D826" s="26"/>
      <c r="E826" s="27"/>
    </row>
    <row r="827" spans="4:5" x14ac:dyDescent="0.15">
      <c r="D827" s="26"/>
      <c r="E827" s="27"/>
    </row>
    <row r="828" spans="4:5" x14ac:dyDescent="0.15">
      <c r="D828" s="26"/>
      <c r="E828" s="27"/>
    </row>
    <row r="829" spans="4:5" x14ac:dyDescent="0.15">
      <c r="D829" s="26"/>
      <c r="E829" s="27"/>
    </row>
    <row r="830" spans="4:5" x14ac:dyDescent="0.15">
      <c r="D830" s="26"/>
      <c r="E830" s="27"/>
    </row>
    <row r="831" spans="4:5" x14ac:dyDescent="0.15">
      <c r="D831" s="26"/>
      <c r="E831" s="27"/>
    </row>
    <row r="832" spans="4:5" x14ac:dyDescent="0.15">
      <c r="D832" s="26"/>
      <c r="E832" s="27"/>
    </row>
    <row r="833" spans="4:5" x14ac:dyDescent="0.15">
      <c r="D833" s="26"/>
      <c r="E833" s="27"/>
    </row>
    <row r="834" spans="4:5" x14ac:dyDescent="0.15">
      <c r="D834" s="26"/>
      <c r="E834" s="27"/>
    </row>
    <row r="835" spans="4:5" x14ac:dyDescent="0.15">
      <c r="D835" s="26"/>
      <c r="E835" s="27"/>
    </row>
    <row r="836" spans="4:5" x14ac:dyDescent="0.15">
      <c r="D836" s="26"/>
      <c r="E836" s="27"/>
    </row>
    <row r="837" spans="4:5" x14ac:dyDescent="0.15">
      <c r="D837" s="26"/>
      <c r="E837" s="27"/>
    </row>
    <row r="838" spans="4:5" x14ac:dyDescent="0.15">
      <c r="D838" s="26"/>
      <c r="E838" s="27"/>
    </row>
    <row r="839" spans="4:5" x14ac:dyDescent="0.15">
      <c r="D839" s="26"/>
      <c r="E839" s="27"/>
    </row>
    <row r="840" spans="4:5" x14ac:dyDescent="0.15">
      <c r="D840" s="26"/>
      <c r="E840" s="27"/>
    </row>
    <row r="841" spans="4:5" x14ac:dyDescent="0.15">
      <c r="D841" s="26"/>
      <c r="E841" s="27"/>
    </row>
    <row r="842" spans="4:5" x14ac:dyDescent="0.15">
      <c r="D842" s="26"/>
      <c r="E842" s="27"/>
    </row>
    <row r="843" spans="4:5" x14ac:dyDescent="0.15">
      <c r="D843" s="26"/>
      <c r="E843" s="27"/>
    </row>
    <row r="844" spans="4:5" x14ac:dyDescent="0.15">
      <c r="D844" s="26"/>
      <c r="E844" s="27"/>
    </row>
    <row r="845" spans="4:5" x14ac:dyDescent="0.15">
      <c r="D845" s="26"/>
      <c r="E845" s="27"/>
    </row>
    <row r="846" spans="4:5" x14ac:dyDescent="0.15">
      <c r="D846" s="26"/>
      <c r="E846" s="27"/>
    </row>
    <row r="847" spans="4:5" x14ac:dyDescent="0.15">
      <c r="D847" s="26"/>
      <c r="E847" s="27"/>
    </row>
    <row r="848" spans="4:5" x14ac:dyDescent="0.15">
      <c r="D848" s="26"/>
      <c r="E848" s="27"/>
    </row>
    <row r="849" spans="4:5" x14ac:dyDescent="0.15">
      <c r="D849" s="26"/>
      <c r="E849" s="27"/>
    </row>
    <row r="850" spans="4:5" x14ac:dyDescent="0.15">
      <c r="D850" s="26"/>
      <c r="E850" s="27"/>
    </row>
    <row r="851" spans="4:5" x14ac:dyDescent="0.15">
      <c r="D851" s="26"/>
      <c r="E851" s="27"/>
    </row>
    <row r="852" spans="4:5" x14ac:dyDescent="0.15">
      <c r="D852" s="26"/>
      <c r="E852" s="27"/>
    </row>
    <row r="853" spans="4:5" x14ac:dyDescent="0.15">
      <c r="D853" s="26"/>
      <c r="E853" s="27"/>
    </row>
    <row r="854" spans="4:5" x14ac:dyDescent="0.15">
      <c r="D854" s="26"/>
      <c r="E854" s="27"/>
    </row>
    <row r="855" spans="4:5" x14ac:dyDescent="0.15">
      <c r="D855" s="26"/>
      <c r="E855" s="27"/>
    </row>
    <row r="856" spans="4:5" x14ac:dyDescent="0.15">
      <c r="D856" s="26"/>
      <c r="E856" s="27"/>
    </row>
    <row r="857" spans="4:5" x14ac:dyDescent="0.15">
      <c r="D857" s="26"/>
      <c r="E857" s="27"/>
    </row>
    <row r="858" spans="4:5" x14ac:dyDescent="0.15">
      <c r="D858" s="26"/>
      <c r="E858" s="27"/>
    </row>
    <row r="859" spans="4:5" x14ac:dyDescent="0.15">
      <c r="D859" s="26"/>
      <c r="E859" s="27"/>
    </row>
    <row r="860" spans="4:5" x14ac:dyDescent="0.15">
      <c r="D860" s="26"/>
      <c r="E860" s="27"/>
    </row>
    <row r="861" spans="4:5" x14ac:dyDescent="0.15">
      <c r="D861" s="26"/>
      <c r="E861" s="27"/>
    </row>
    <row r="862" spans="4:5" x14ac:dyDescent="0.15">
      <c r="D862" s="26"/>
      <c r="E862" s="27"/>
    </row>
    <row r="863" spans="4:5" x14ac:dyDescent="0.15">
      <c r="D863" s="26"/>
      <c r="E863" s="27"/>
    </row>
    <row r="864" spans="4:5" x14ac:dyDescent="0.15">
      <c r="D864" s="26"/>
      <c r="E864" s="27"/>
    </row>
    <row r="865" spans="4:5" x14ac:dyDescent="0.15">
      <c r="D865" s="26"/>
      <c r="E865" s="27"/>
    </row>
    <row r="866" spans="4:5" x14ac:dyDescent="0.15">
      <c r="D866" s="26"/>
      <c r="E866" s="27"/>
    </row>
    <row r="867" spans="4:5" x14ac:dyDescent="0.15">
      <c r="D867" s="26"/>
      <c r="E867" s="27"/>
    </row>
    <row r="868" spans="4:5" x14ac:dyDescent="0.15">
      <c r="D868" s="26"/>
      <c r="E868" s="27"/>
    </row>
    <row r="869" spans="4:5" x14ac:dyDescent="0.15">
      <c r="D869" s="26"/>
      <c r="E869" s="27"/>
    </row>
    <row r="870" spans="4:5" x14ac:dyDescent="0.15">
      <c r="D870" s="26"/>
      <c r="E870" s="27"/>
    </row>
    <row r="871" spans="4:5" x14ac:dyDescent="0.15">
      <c r="D871" s="26"/>
      <c r="E871" s="27"/>
    </row>
    <row r="872" spans="4:5" x14ac:dyDescent="0.15">
      <c r="D872" s="26"/>
      <c r="E872" s="27"/>
    </row>
    <row r="873" spans="4:5" x14ac:dyDescent="0.15">
      <c r="D873" s="26"/>
      <c r="E873" s="27"/>
    </row>
    <row r="874" spans="4:5" x14ac:dyDescent="0.15">
      <c r="D874" s="26"/>
      <c r="E874" s="27"/>
    </row>
    <row r="875" spans="4:5" x14ac:dyDescent="0.15">
      <c r="D875" s="26"/>
      <c r="E875" s="27"/>
    </row>
    <row r="876" spans="4:5" x14ac:dyDescent="0.15">
      <c r="D876" s="26"/>
      <c r="E876" s="27"/>
    </row>
    <row r="877" spans="4:5" x14ac:dyDescent="0.15">
      <c r="D877" s="26"/>
      <c r="E877" s="27"/>
    </row>
    <row r="878" spans="4:5" x14ac:dyDescent="0.15">
      <c r="D878" s="26"/>
      <c r="E878" s="27"/>
    </row>
    <row r="879" spans="4:5" x14ac:dyDescent="0.15">
      <c r="D879" s="26"/>
      <c r="E879" s="27"/>
    </row>
    <row r="880" spans="4:5" x14ac:dyDescent="0.15">
      <c r="D880" s="26"/>
      <c r="E880" s="27"/>
    </row>
    <row r="881" spans="4:5" x14ac:dyDescent="0.15">
      <c r="D881" s="26"/>
      <c r="E881" s="27"/>
    </row>
    <row r="882" spans="4:5" x14ac:dyDescent="0.15">
      <c r="D882" s="26"/>
      <c r="E882" s="27"/>
    </row>
    <row r="883" spans="4:5" x14ac:dyDescent="0.15">
      <c r="D883" s="26"/>
      <c r="E883" s="27"/>
    </row>
    <row r="884" spans="4:5" x14ac:dyDescent="0.15">
      <c r="D884" s="26"/>
      <c r="E884" s="27"/>
    </row>
    <row r="885" spans="4:5" x14ac:dyDescent="0.15">
      <c r="D885" s="26"/>
      <c r="E885" s="27"/>
    </row>
    <row r="886" spans="4:5" x14ac:dyDescent="0.15">
      <c r="D886" s="26"/>
      <c r="E886" s="27"/>
    </row>
    <row r="887" spans="4:5" x14ac:dyDescent="0.15">
      <c r="D887" s="26"/>
      <c r="E887" s="27"/>
    </row>
    <row r="888" spans="4:5" x14ac:dyDescent="0.15">
      <c r="D888" s="26"/>
      <c r="E888" s="27"/>
    </row>
    <row r="889" spans="4:5" x14ac:dyDescent="0.15">
      <c r="D889" s="26"/>
      <c r="E889" s="27"/>
    </row>
    <row r="890" spans="4:5" x14ac:dyDescent="0.15">
      <c r="D890" s="26"/>
      <c r="E890" s="27"/>
    </row>
    <row r="891" spans="4:5" x14ac:dyDescent="0.15">
      <c r="D891" s="26"/>
      <c r="E891" s="27"/>
    </row>
    <row r="892" spans="4:5" x14ac:dyDescent="0.15">
      <c r="D892" s="26"/>
      <c r="E892" s="27"/>
    </row>
    <row r="893" spans="4:5" x14ac:dyDescent="0.15">
      <c r="D893" s="26"/>
      <c r="E893" s="27"/>
    </row>
    <row r="894" spans="4:5" x14ac:dyDescent="0.15">
      <c r="D894" s="26"/>
      <c r="E894" s="27"/>
    </row>
    <row r="895" spans="4:5" x14ac:dyDescent="0.15">
      <c r="D895" s="26"/>
      <c r="E895" s="27"/>
    </row>
    <row r="896" spans="4:5" x14ac:dyDescent="0.15">
      <c r="D896" s="26"/>
      <c r="E896" s="27"/>
    </row>
    <row r="897" spans="4:5" x14ac:dyDescent="0.15">
      <c r="D897" s="26"/>
      <c r="E897" s="27"/>
    </row>
    <row r="898" spans="4:5" x14ac:dyDescent="0.15">
      <c r="D898" s="26"/>
      <c r="E898" s="27"/>
    </row>
    <row r="899" spans="4:5" x14ac:dyDescent="0.15">
      <c r="D899" s="26"/>
      <c r="E899" s="27"/>
    </row>
    <row r="900" spans="4:5" x14ac:dyDescent="0.15">
      <c r="D900" s="26"/>
      <c r="E900" s="27"/>
    </row>
    <row r="901" spans="4:5" x14ac:dyDescent="0.15">
      <c r="D901" s="26"/>
      <c r="E901" s="27"/>
    </row>
    <row r="902" spans="4:5" x14ac:dyDescent="0.15">
      <c r="D902" s="26"/>
      <c r="E902" s="27"/>
    </row>
    <row r="903" spans="4:5" x14ac:dyDescent="0.15">
      <c r="D903" s="26"/>
      <c r="E903" s="27"/>
    </row>
    <row r="904" spans="4:5" x14ac:dyDescent="0.15">
      <c r="D904" s="26"/>
      <c r="E904" s="27"/>
    </row>
    <row r="905" spans="4:5" x14ac:dyDescent="0.15">
      <c r="D905" s="26"/>
      <c r="E905" s="27"/>
    </row>
    <row r="906" spans="4:5" x14ac:dyDescent="0.15">
      <c r="D906" s="26"/>
      <c r="E906" s="27"/>
    </row>
    <row r="907" spans="4:5" x14ac:dyDescent="0.15">
      <c r="D907" s="26"/>
      <c r="E907" s="27"/>
    </row>
    <row r="908" spans="4:5" x14ac:dyDescent="0.15">
      <c r="D908" s="26"/>
      <c r="E908" s="27"/>
    </row>
    <row r="909" spans="4:5" x14ac:dyDescent="0.15">
      <c r="D909" s="26"/>
      <c r="E909" s="27"/>
    </row>
    <row r="910" spans="4:5" x14ac:dyDescent="0.15">
      <c r="D910" s="26"/>
      <c r="E910" s="27"/>
    </row>
    <row r="911" spans="4:5" x14ac:dyDescent="0.15">
      <c r="D911" s="26"/>
      <c r="E911" s="27"/>
    </row>
    <row r="912" spans="4:5" x14ac:dyDescent="0.15">
      <c r="D912" s="26"/>
      <c r="E912" s="27"/>
    </row>
    <row r="913" spans="4:5" x14ac:dyDescent="0.15">
      <c r="D913" s="26"/>
      <c r="E913" s="27"/>
    </row>
    <row r="914" spans="4:5" x14ac:dyDescent="0.15">
      <c r="D914" s="26"/>
      <c r="E914" s="27"/>
    </row>
    <row r="915" spans="4:5" x14ac:dyDescent="0.15">
      <c r="D915" s="26"/>
      <c r="E915" s="27"/>
    </row>
    <row r="916" spans="4:5" x14ac:dyDescent="0.15">
      <c r="D916" s="26"/>
      <c r="E916" s="27"/>
    </row>
    <row r="917" spans="4:5" x14ac:dyDescent="0.15">
      <c r="D917" s="26"/>
      <c r="E917" s="27"/>
    </row>
    <row r="918" spans="4:5" x14ac:dyDescent="0.15">
      <c r="D918" s="26"/>
      <c r="E918" s="27"/>
    </row>
    <row r="919" spans="4:5" x14ac:dyDescent="0.15">
      <c r="D919" s="26"/>
      <c r="E919" s="27"/>
    </row>
    <row r="920" spans="4:5" x14ac:dyDescent="0.15">
      <c r="D920" s="26"/>
      <c r="E920" s="27"/>
    </row>
    <row r="921" spans="4:5" x14ac:dyDescent="0.15">
      <c r="D921" s="26"/>
      <c r="E921" s="27"/>
    </row>
    <row r="922" spans="4:5" x14ac:dyDescent="0.15">
      <c r="D922" s="26"/>
      <c r="E922" s="27"/>
    </row>
    <row r="923" spans="4:5" x14ac:dyDescent="0.15">
      <c r="D923" s="26"/>
      <c r="E923" s="27"/>
    </row>
    <row r="924" spans="4:5" x14ac:dyDescent="0.15">
      <c r="D924" s="26"/>
      <c r="E924" s="27"/>
    </row>
    <row r="925" spans="4:5" x14ac:dyDescent="0.15">
      <c r="D925" s="26"/>
      <c r="E925" s="27"/>
    </row>
    <row r="926" spans="4:5" x14ac:dyDescent="0.15">
      <c r="D926" s="26"/>
      <c r="E926" s="27"/>
    </row>
    <row r="927" spans="4:5" x14ac:dyDescent="0.15">
      <c r="D927" s="26"/>
      <c r="E927" s="27"/>
    </row>
    <row r="928" spans="4:5" x14ac:dyDescent="0.15">
      <c r="D928" s="26"/>
      <c r="E928" s="27"/>
    </row>
    <row r="929" spans="4:5" x14ac:dyDescent="0.15">
      <c r="D929" s="26"/>
      <c r="E929" s="27"/>
    </row>
    <row r="930" spans="4:5" x14ac:dyDescent="0.15">
      <c r="D930" s="26"/>
      <c r="E930" s="27"/>
    </row>
    <row r="931" spans="4:5" x14ac:dyDescent="0.15">
      <c r="D931" s="26"/>
      <c r="E931" s="27"/>
    </row>
    <row r="932" spans="4:5" x14ac:dyDescent="0.15">
      <c r="D932" s="26"/>
      <c r="E932" s="27"/>
    </row>
    <row r="933" spans="4:5" x14ac:dyDescent="0.15">
      <c r="D933" s="26"/>
      <c r="E933" s="27"/>
    </row>
    <row r="934" spans="4:5" x14ac:dyDescent="0.15">
      <c r="D934" s="26"/>
      <c r="E934" s="27"/>
    </row>
    <row r="935" spans="4:5" x14ac:dyDescent="0.15">
      <c r="D935" s="26"/>
      <c r="E935" s="27"/>
    </row>
    <row r="936" spans="4:5" x14ac:dyDescent="0.15">
      <c r="D936" s="26"/>
      <c r="E936" s="27"/>
    </row>
    <row r="937" spans="4:5" x14ac:dyDescent="0.15">
      <c r="D937" s="26"/>
      <c r="E937" s="27"/>
    </row>
    <row r="938" spans="4:5" x14ac:dyDescent="0.15">
      <c r="D938" s="26"/>
      <c r="E938" s="27"/>
    </row>
    <row r="939" spans="4:5" x14ac:dyDescent="0.15">
      <c r="D939" s="26"/>
      <c r="E939" s="27"/>
    </row>
    <row r="940" spans="4:5" x14ac:dyDescent="0.15">
      <c r="D940" s="26"/>
      <c r="E940" s="27"/>
    </row>
    <row r="941" spans="4:5" x14ac:dyDescent="0.15">
      <c r="D941" s="26"/>
      <c r="E941" s="27"/>
    </row>
    <row r="942" spans="4:5" x14ac:dyDescent="0.15">
      <c r="D942" s="26"/>
      <c r="E942" s="27"/>
    </row>
    <row r="943" spans="4:5" x14ac:dyDescent="0.15">
      <c r="D943" s="26"/>
      <c r="E943" s="27"/>
    </row>
    <row r="944" spans="4:5" x14ac:dyDescent="0.15">
      <c r="D944" s="26"/>
      <c r="E944" s="27"/>
    </row>
    <row r="945" spans="4:5" x14ac:dyDescent="0.15">
      <c r="D945" s="26"/>
      <c r="E945" s="27"/>
    </row>
    <row r="946" spans="4:5" x14ac:dyDescent="0.15">
      <c r="D946" s="26"/>
      <c r="E946" s="27"/>
    </row>
    <row r="947" spans="4:5" x14ac:dyDescent="0.15">
      <c r="D947" s="26"/>
      <c r="E947" s="27"/>
    </row>
    <row r="948" spans="4:5" x14ac:dyDescent="0.15">
      <c r="D948" s="26"/>
      <c r="E948" s="27"/>
    </row>
    <row r="949" spans="4:5" x14ac:dyDescent="0.15">
      <c r="D949" s="26"/>
      <c r="E949" s="27"/>
    </row>
    <row r="950" spans="4:5" x14ac:dyDescent="0.15">
      <c r="D950" s="26"/>
      <c r="E950" s="27"/>
    </row>
    <row r="951" spans="4:5" x14ac:dyDescent="0.15">
      <c r="D951" s="26"/>
      <c r="E951" s="27"/>
    </row>
    <row r="952" spans="4:5" x14ac:dyDescent="0.15">
      <c r="D952" s="26"/>
      <c r="E952" s="27"/>
    </row>
    <row r="953" spans="4:5" x14ac:dyDescent="0.15">
      <c r="D953" s="26"/>
      <c r="E953" s="27"/>
    </row>
    <row r="954" spans="4:5" x14ac:dyDescent="0.15">
      <c r="D954" s="26"/>
      <c r="E954" s="27"/>
    </row>
    <row r="955" spans="4:5" x14ac:dyDescent="0.15">
      <c r="D955" s="26"/>
      <c r="E955" s="27"/>
    </row>
    <row r="956" spans="4:5" x14ac:dyDescent="0.15">
      <c r="D956" s="26"/>
      <c r="E956" s="27"/>
    </row>
    <row r="957" spans="4:5" x14ac:dyDescent="0.15">
      <c r="D957" s="26"/>
      <c r="E957" s="27"/>
    </row>
    <row r="958" spans="4:5" x14ac:dyDescent="0.15">
      <c r="D958" s="26"/>
      <c r="E958" s="27"/>
    </row>
    <row r="959" spans="4:5" x14ac:dyDescent="0.15">
      <c r="D959" s="26"/>
      <c r="E959" s="27"/>
    </row>
    <row r="960" spans="4:5" x14ac:dyDescent="0.15">
      <c r="D960" s="26"/>
      <c r="E960" s="27"/>
    </row>
    <row r="961" spans="4:5" x14ac:dyDescent="0.15">
      <c r="D961" s="26"/>
      <c r="E961" s="27"/>
    </row>
    <row r="962" spans="4:5" x14ac:dyDescent="0.15">
      <c r="D962" s="26"/>
      <c r="E962" s="27"/>
    </row>
    <row r="963" spans="4:5" x14ac:dyDescent="0.15">
      <c r="D963" s="26"/>
      <c r="E963" s="27"/>
    </row>
    <row r="964" spans="4:5" x14ac:dyDescent="0.15">
      <c r="D964" s="26"/>
      <c r="E964" s="27"/>
    </row>
    <row r="965" spans="4:5" x14ac:dyDescent="0.15">
      <c r="D965" s="26"/>
      <c r="E965" s="27"/>
    </row>
    <row r="966" spans="4:5" x14ac:dyDescent="0.15">
      <c r="D966" s="26"/>
      <c r="E966" s="27"/>
    </row>
    <row r="967" spans="4:5" x14ac:dyDescent="0.15">
      <c r="D967" s="26"/>
      <c r="E967" s="27"/>
    </row>
    <row r="968" spans="4:5" x14ac:dyDescent="0.15">
      <c r="D968" s="26"/>
      <c r="E968" s="27"/>
    </row>
    <row r="969" spans="4:5" x14ac:dyDescent="0.15">
      <c r="D969" s="26"/>
      <c r="E969" s="27"/>
    </row>
    <row r="970" spans="4:5" x14ac:dyDescent="0.15">
      <c r="D970" s="26"/>
      <c r="E970" s="27"/>
    </row>
    <row r="971" spans="4:5" x14ac:dyDescent="0.15">
      <c r="D971" s="26"/>
      <c r="E971" s="27"/>
    </row>
    <row r="972" spans="4:5" x14ac:dyDescent="0.15">
      <c r="D972" s="26"/>
      <c r="E972" s="27"/>
    </row>
    <row r="973" spans="4:5" x14ac:dyDescent="0.15">
      <c r="D973" s="26"/>
      <c r="E973" s="27"/>
    </row>
    <row r="974" spans="4:5" x14ac:dyDescent="0.15">
      <c r="D974" s="26"/>
      <c r="E974" s="27"/>
    </row>
    <row r="975" spans="4:5" x14ac:dyDescent="0.15">
      <c r="D975" s="26"/>
      <c r="E975" s="27"/>
    </row>
    <row r="976" spans="4:5" x14ac:dyDescent="0.15">
      <c r="D976" s="26"/>
      <c r="E976" s="27"/>
    </row>
    <row r="977" spans="4:5" x14ac:dyDescent="0.15">
      <c r="D977" s="26"/>
      <c r="E977" s="27"/>
    </row>
    <row r="978" spans="4:5" x14ac:dyDescent="0.15">
      <c r="D978" s="26"/>
      <c r="E978" s="27"/>
    </row>
    <row r="979" spans="4:5" x14ac:dyDescent="0.15">
      <c r="D979" s="26"/>
      <c r="E979" s="27"/>
    </row>
    <row r="980" spans="4:5" x14ac:dyDescent="0.15">
      <c r="D980" s="26"/>
      <c r="E980" s="27"/>
    </row>
    <row r="981" spans="4:5" x14ac:dyDescent="0.15">
      <c r="D981" s="26"/>
      <c r="E981" s="27"/>
    </row>
    <row r="982" spans="4:5" x14ac:dyDescent="0.15">
      <c r="D982" s="26"/>
      <c r="E982" s="27"/>
    </row>
    <row r="983" spans="4:5" x14ac:dyDescent="0.15">
      <c r="D983" s="26"/>
      <c r="E983" s="27"/>
    </row>
    <row r="984" spans="4:5" x14ac:dyDescent="0.15">
      <c r="D984" s="26"/>
      <c r="E984" s="27"/>
    </row>
    <row r="985" spans="4:5" x14ac:dyDescent="0.15">
      <c r="D985" s="26"/>
      <c r="E985" s="27"/>
    </row>
    <row r="986" spans="4:5" x14ac:dyDescent="0.15">
      <c r="D986" s="26"/>
      <c r="E986" s="27"/>
    </row>
    <row r="987" spans="4:5" x14ac:dyDescent="0.15">
      <c r="D987" s="26"/>
      <c r="E987" s="27"/>
    </row>
    <row r="988" spans="4:5" x14ac:dyDescent="0.15">
      <c r="D988" s="26"/>
      <c r="E988" s="27"/>
    </row>
    <row r="989" spans="4:5" x14ac:dyDescent="0.15">
      <c r="D989" s="26"/>
      <c r="E989" s="27"/>
    </row>
    <row r="990" spans="4:5" x14ac:dyDescent="0.15">
      <c r="D990" s="26"/>
      <c r="E990" s="27"/>
    </row>
    <row r="991" spans="4:5" x14ac:dyDescent="0.15">
      <c r="D991" s="26"/>
      <c r="E991" s="27"/>
    </row>
    <row r="992" spans="4:5" x14ac:dyDescent="0.15">
      <c r="D992" s="26"/>
      <c r="E992" s="27"/>
    </row>
    <row r="993" spans="4:5" x14ac:dyDescent="0.15">
      <c r="D993" s="26"/>
      <c r="E993" s="27"/>
    </row>
    <row r="994" spans="4:5" x14ac:dyDescent="0.15">
      <c r="D994" s="26"/>
      <c r="E994" s="27"/>
    </row>
    <row r="995" spans="4:5" x14ac:dyDescent="0.15">
      <c r="D995" s="26"/>
      <c r="E995" s="27"/>
    </row>
    <row r="996" spans="4:5" x14ac:dyDescent="0.15">
      <c r="D996" s="26"/>
      <c r="E996" s="27"/>
    </row>
    <row r="997" spans="4:5" x14ac:dyDescent="0.15">
      <c r="D997" s="26"/>
      <c r="E997" s="27"/>
    </row>
    <row r="998" spans="4:5" x14ac:dyDescent="0.15">
      <c r="D998" s="26"/>
      <c r="E998" s="27"/>
    </row>
    <row r="999" spans="4:5" x14ac:dyDescent="0.15">
      <c r="D999" s="26"/>
      <c r="E999" s="27"/>
    </row>
    <row r="1000" spans="4:5" x14ac:dyDescent="0.15">
      <c r="D1000" s="26"/>
      <c r="E1000" s="27"/>
    </row>
    <row r="1001" spans="4:5" x14ac:dyDescent="0.15">
      <c r="D1001" s="26"/>
      <c r="E1001" s="27"/>
    </row>
    <row r="1002" spans="4:5" x14ac:dyDescent="0.15">
      <c r="D1002" s="26"/>
      <c r="E1002" s="27"/>
    </row>
    <row r="1003" spans="4:5" x14ac:dyDescent="0.15">
      <c r="D1003" s="26"/>
      <c r="E1003" s="27"/>
    </row>
    <row r="1004" spans="4:5" x14ac:dyDescent="0.15">
      <c r="D1004" s="26"/>
      <c r="E1004" s="27"/>
    </row>
    <row r="1005" spans="4:5" x14ac:dyDescent="0.15">
      <c r="D1005" s="26"/>
      <c r="E1005" s="27"/>
    </row>
    <row r="1006" spans="4:5" x14ac:dyDescent="0.15">
      <c r="D1006" s="26"/>
      <c r="E1006" s="27"/>
    </row>
    <row r="1007" spans="4:5" x14ac:dyDescent="0.15">
      <c r="D1007" s="26"/>
      <c r="E1007" s="27"/>
    </row>
    <row r="1008" spans="4:5" x14ac:dyDescent="0.15">
      <c r="D1008" s="26"/>
      <c r="E1008" s="27"/>
    </row>
    <row r="1009" spans="4:5" x14ac:dyDescent="0.15">
      <c r="D1009" s="26"/>
      <c r="E1009" s="27"/>
    </row>
    <row r="1010" spans="4:5" x14ac:dyDescent="0.15">
      <c r="D1010" s="26"/>
      <c r="E1010" s="27"/>
    </row>
    <row r="1011" spans="4:5" x14ac:dyDescent="0.15">
      <c r="D1011" s="26"/>
      <c r="E1011" s="27"/>
    </row>
    <row r="1012" spans="4:5" x14ac:dyDescent="0.15">
      <c r="D1012" s="26"/>
      <c r="E1012" s="27"/>
    </row>
    <row r="1013" spans="4:5" x14ac:dyDescent="0.15">
      <c r="D1013" s="26"/>
      <c r="E1013" s="27"/>
    </row>
    <row r="1014" spans="4:5" x14ac:dyDescent="0.15">
      <c r="D1014" s="26"/>
      <c r="E1014" s="27"/>
    </row>
    <row r="1015" spans="4:5" x14ac:dyDescent="0.15">
      <c r="D1015" s="26"/>
      <c r="E1015" s="27"/>
    </row>
    <row r="1016" spans="4:5" x14ac:dyDescent="0.15">
      <c r="D1016" s="26"/>
      <c r="E1016" s="27"/>
    </row>
    <row r="1017" spans="4:5" x14ac:dyDescent="0.15">
      <c r="D1017" s="26"/>
      <c r="E1017" s="27"/>
    </row>
    <row r="1018" spans="4:5" x14ac:dyDescent="0.15">
      <c r="D1018" s="26"/>
      <c r="E1018" s="27"/>
    </row>
    <row r="1019" spans="4:5" x14ac:dyDescent="0.15">
      <c r="D1019" s="26"/>
      <c r="E1019" s="27"/>
    </row>
    <row r="1020" spans="4:5" x14ac:dyDescent="0.15">
      <c r="D1020" s="26"/>
      <c r="E1020" s="27"/>
    </row>
    <row r="1021" spans="4:5" x14ac:dyDescent="0.15">
      <c r="D1021" s="26"/>
      <c r="E1021" s="27"/>
    </row>
    <row r="1022" spans="4:5" x14ac:dyDescent="0.15">
      <c r="D1022" s="26"/>
      <c r="E1022" s="27"/>
    </row>
    <row r="1023" spans="4:5" x14ac:dyDescent="0.15">
      <c r="D1023" s="26"/>
      <c r="E1023" s="27"/>
    </row>
    <row r="1024" spans="4:5" x14ac:dyDescent="0.15">
      <c r="D1024" s="26"/>
      <c r="E1024" s="27"/>
    </row>
    <row r="1025" spans="4:5" x14ac:dyDescent="0.15">
      <c r="D1025" s="26"/>
      <c r="E1025" s="27"/>
    </row>
    <row r="1026" spans="4:5" x14ac:dyDescent="0.15">
      <c r="D1026" s="26"/>
      <c r="E1026" s="27"/>
    </row>
    <row r="1027" spans="4:5" x14ac:dyDescent="0.15">
      <c r="D1027" s="26"/>
      <c r="E1027" s="27"/>
    </row>
    <row r="1028" spans="4:5" x14ac:dyDescent="0.15">
      <c r="D1028" s="26"/>
      <c r="E1028" s="27"/>
    </row>
    <row r="1029" spans="4:5" x14ac:dyDescent="0.15">
      <c r="D1029" s="26"/>
      <c r="E1029" s="27"/>
    </row>
    <row r="1030" spans="4:5" x14ac:dyDescent="0.15">
      <c r="D1030" s="26"/>
      <c r="E1030" s="27"/>
    </row>
    <row r="1031" spans="4:5" x14ac:dyDescent="0.15">
      <c r="D1031" s="26"/>
      <c r="E1031" s="27"/>
    </row>
    <row r="1032" spans="4:5" x14ac:dyDescent="0.15">
      <c r="D1032" s="26"/>
      <c r="E1032" s="27"/>
    </row>
    <row r="1033" spans="4:5" x14ac:dyDescent="0.15">
      <c r="D1033" s="26"/>
      <c r="E1033" s="27"/>
    </row>
    <row r="1034" spans="4:5" x14ac:dyDescent="0.15">
      <c r="D1034" s="26"/>
      <c r="E1034" s="27"/>
    </row>
    <row r="1035" spans="4:5" x14ac:dyDescent="0.15">
      <c r="D1035" s="26"/>
      <c r="E1035" s="27"/>
    </row>
    <row r="1036" spans="4:5" x14ac:dyDescent="0.15">
      <c r="D1036" s="26"/>
      <c r="E1036" s="27"/>
    </row>
    <row r="1037" spans="4:5" x14ac:dyDescent="0.15">
      <c r="D1037" s="26"/>
      <c r="E1037" s="27"/>
    </row>
    <row r="1038" spans="4:5" x14ac:dyDescent="0.15">
      <c r="D1038" s="26"/>
      <c r="E1038" s="27"/>
    </row>
    <row r="1039" spans="4:5" x14ac:dyDescent="0.15">
      <c r="D1039" s="26"/>
      <c r="E1039" s="27"/>
    </row>
    <row r="1040" spans="4:5" x14ac:dyDescent="0.15">
      <c r="D1040" s="26"/>
      <c r="E1040" s="27"/>
    </row>
    <row r="1041" spans="4:5" x14ac:dyDescent="0.15">
      <c r="D1041" s="26"/>
      <c r="E1041" s="27"/>
    </row>
    <row r="1042" spans="4:5" x14ac:dyDescent="0.15">
      <c r="D1042" s="26"/>
      <c r="E1042" s="27"/>
    </row>
    <row r="1043" spans="4:5" x14ac:dyDescent="0.15">
      <c r="D1043" s="26"/>
      <c r="E1043" s="27"/>
    </row>
    <row r="1044" spans="4:5" x14ac:dyDescent="0.15">
      <c r="D1044" s="26"/>
      <c r="E1044" s="27"/>
    </row>
    <row r="1045" spans="4:5" x14ac:dyDescent="0.15">
      <c r="D1045" s="26"/>
      <c r="E1045" s="27"/>
    </row>
    <row r="1046" spans="4:5" x14ac:dyDescent="0.15">
      <c r="D1046" s="26"/>
      <c r="E1046" s="27"/>
    </row>
    <row r="1047" spans="4:5" x14ac:dyDescent="0.15">
      <c r="D1047" s="26"/>
      <c r="E1047" s="27"/>
    </row>
    <row r="1048" spans="4:5" x14ac:dyDescent="0.15">
      <c r="D1048" s="26"/>
      <c r="E1048" s="27"/>
    </row>
    <row r="1049" spans="4:5" x14ac:dyDescent="0.15">
      <c r="D1049" s="26"/>
      <c r="E1049" s="27"/>
    </row>
    <row r="1050" spans="4:5" x14ac:dyDescent="0.15">
      <c r="D1050" s="26"/>
      <c r="E1050" s="27"/>
    </row>
    <row r="1051" spans="4:5" x14ac:dyDescent="0.15">
      <c r="D1051" s="26"/>
      <c r="E1051" s="27"/>
    </row>
    <row r="1052" spans="4:5" x14ac:dyDescent="0.15">
      <c r="D1052" s="26"/>
      <c r="E1052" s="27"/>
    </row>
    <row r="1053" spans="4:5" x14ac:dyDescent="0.15">
      <c r="D1053" s="26"/>
      <c r="E1053" s="27"/>
    </row>
    <row r="1054" spans="4:5" x14ac:dyDescent="0.15">
      <c r="D1054" s="26"/>
      <c r="E1054" s="27"/>
    </row>
    <row r="1055" spans="4:5" x14ac:dyDescent="0.15">
      <c r="D1055" s="26"/>
      <c r="E1055" s="27"/>
    </row>
    <row r="1056" spans="4:5" x14ac:dyDescent="0.15">
      <c r="D1056" s="26"/>
      <c r="E1056" s="27"/>
    </row>
    <row r="1057" spans="4:5" x14ac:dyDescent="0.15">
      <c r="D1057" s="26"/>
      <c r="E1057" s="27"/>
    </row>
    <row r="1058" spans="4:5" x14ac:dyDescent="0.15">
      <c r="D1058" s="26"/>
      <c r="E1058" s="27"/>
    </row>
    <row r="1059" spans="4:5" x14ac:dyDescent="0.15">
      <c r="D1059" s="26"/>
      <c r="E1059" s="27"/>
    </row>
    <row r="1060" spans="4:5" x14ac:dyDescent="0.15">
      <c r="D1060" s="26"/>
      <c r="E1060" s="27"/>
    </row>
    <row r="1061" spans="4:5" x14ac:dyDescent="0.15">
      <c r="D1061" s="26"/>
      <c r="E1061" s="27"/>
    </row>
    <row r="1062" spans="4:5" x14ac:dyDescent="0.15">
      <c r="D1062" s="26"/>
      <c r="E1062" s="27"/>
    </row>
    <row r="1063" spans="4:5" x14ac:dyDescent="0.15">
      <c r="D1063" s="26"/>
      <c r="E1063" s="27"/>
    </row>
    <row r="1064" spans="4:5" x14ac:dyDescent="0.15">
      <c r="D1064" s="26"/>
      <c r="E1064" s="27"/>
    </row>
    <row r="1065" spans="4:5" x14ac:dyDescent="0.15">
      <c r="D1065" s="26"/>
      <c r="E1065" s="27"/>
    </row>
    <row r="1066" spans="4:5" x14ac:dyDescent="0.15">
      <c r="D1066" s="26"/>
      <c r="E1066" s="27"/>
    </row>
    <row r="1067" spans="4:5" x14ac:dyDescent="0.15">
      <c r="D1067" s="26"/>
      <c r="E1067" s="27"/>
    </row>
    <row r="1068" spans="4:5" x14ac:dyDescent="0.15">
      <c r="D1068" s="26"/>
      <c r="E1068" s="27"/>
    </row>
    <row r="1069" spans="4:5" x14ac:dyDescent="0.15">
      <c r="D1069" s="26"/>
      <c r="E1069" s="27"/>
    </row>
    <row r="1070" spans="4:5" x14ac:dyDescent="0.15">
      <c r="D1070" s="26"/>
      <c r="E1070" s="27"/>
    </row>
    <row r="1071" spans="4:5" x14ac:dyDescent="0.15">
      <c r="D1071" s="26"/>
      <c r="E1071" s="27"/>
    </row>
    <row r="1072" spans="4:5" x14ac:dyDescent="0.15">
      <c r="D1072" s="26"/>
      <c r="E1072" s="27"/>
    </row>
    <row r="1073" spans="4:5" x14ac:dyDescent="0.15">
      <c r="D1073" s="26"/>
      <c r="E1073" s="27"/>
    </row>
    <row r="1074" spans="4:5" x14ac:dyDescent="0.15">
      <c r="D1074" s="26"/>
      <c r="E1074" s="27"/>
    </row>
    <row r="1075" spans="4:5" x14ac:dyDescent="0.15">
      <c r="D1075" s="26"/>
      <c r="E1075" s="27"/>
    </row>
    <row r="1076" spans="4:5" x14ac:dyDescent="0.15">
      <c r="D1076" s="26"/>
      <c r="E1076" s="27"/>
    </row>
    <row r="1077" spans="4:5" x14ac:dyDescent="0.15">
      <c r="D1077" s="26"/>
      <c r="E1077" s="27"/>
    </row>
    <row r="1078" spans="4:5" x14ac:dyDescent="0.15">
      <c r="D1078" s="26"/>
      <c r="E1078" s="27"/>
    </row>
    <row r="1079" spans="4:5" x14ac:dyDescent="0.15">
      <c r="D1079" s="26"/>
      <c r="E1079" s="27"/>
    </row>
    <row r="1080" spans="4:5" x14ac:dyDescent="0.15">
      <c r="D1080" s="26"/>
      <c r="E1080" s="27"/>
    </row>
    <row r="1081" spans="4:5" x14ac:dyDescent="0.15">
      <c r="D1081" s="26"/>
      <c r="E1081" s="27"/>
    </row>
    <row r="1082" spans="4:5" x14ac:dyDescent="0.15">
      <c r="D1082" s="26"/>
      <c r="E1082" s="27"/>
    </row>
    <row r="1083" spans="4:5" x14ac:dyDescent="0.15">
      <c r="D1083" s="26"/>
      <c r="E1083" s="27"/>
    </row>
    <row r="1084" spans="4:5" x14ac:dyDescent="0.15">
      <c r="D1084" s="26"/>
      <c r="E1084" s="27"/>
    </row>
    <row r="1085" spans="4:5" x14ac:dyDescent="0.15">
      <c r="D1085" s="26"/>
      <c r="E1085" s="27"/>
    </row>
    <row r="1086" spans="4:5" x14ac:dyDescent="0.15">
      <c r="D1086" s="26"/>
      <c r="E1086" s="27"/>
    </row>
    <row r="1087" spans="4:5" x14ac:dyDescent="0.15">
      <c r="D1087" s="26"/>
      <c r="E1087" s="27"/>
    </row>
    <row r="1088" spans="4:5" x14ac:dyDescent="0.15">
      <c r="D1088" s="26"/>
      <c r="E1088" s="27"/>
    </row>
    <row r="1089" spans="4:5" x14ac:dyDescent="0.15">
      <c r="D1089" s="26"/>
      <c r="E1089" s="27"/>
    </row>
    <row r="1090" spans="4:5" x14ac:dyDescent="0.15">
      <c r="D1090" s="26"/>
      <c r="E1090" s="27"/>
    </row>
    <row r="1091" spans="4:5" x14ac:dyDescent="0.15">
      <c r="D1091" s="26"/>
      <c r="E1091" s="27"/>
    </row>
    <row r="1092" spans="4:5" x14ac:dyDescent="0.15">
      <c r="D1092" s="26"/>
      <c r="E1092" s="27"/>
    </row>
    <row r="1093" spans="4:5" x14ac:dyDescent="0.15">
      <c r="D1093" s="26"/>
      <c r="E1093" s="27"/>
    </row>
    <row r="1094" spans="4:5" x14ac:dyDescent="0.15">
      <c r="D1094" s="26"/>
      <c r="E1094" s="27"/>
    </row>
    <row r="1095" spans="4:5" x14ac:dyDescent="0.15">
      <c r="D1095" s="26"/>
      <c r="E1095" s="27"/>
    </row>
    <row r="1096" spans="4:5" x14ac:dyDescent="0.15">
      <c r="D1096" s="26"/>
      <c r="E1096" s="27"/>
    </row>
    <row r="1097" spans="4:5" x14ac:dyDescent="0.15">
      <c r="D1097" s="26"/>
      <c r="E1097" s="27"/>
    </row>
    <row r="1098" spans="4:5" x14ac:dyDescent="0.15">
      <c r="D1098" s="26"/>
      <c r="E1098" s="27"/>
    </row>
    <row r="1099" spans="4:5" x14ac:dyDescent="0.15">
      <c r="D1099" s="26"/>
      <c r="E1099" s="27"/>
    </row>
    <row r="1100" spans="4:5" x14ac:dyDescent="0.15">
      <c r="D1100" s="26"/>
      <c r="E1100" s="27"/>
    </row>
    <row r="1101" spans="4:5" x14ac:dyDescent="0.15">
      <c r="D1101" s="26"/>
      <c r="E1101" s="27"/>
    </row>
    <row r="1102" spans="4:5" x14ac:dyDescent="0.15">
      <c r="D1102" s="26"/>
      <c r="E1102" s="27"/>
    </row>
    <row r="1103" spans="4:5" x14ac:dyDescent="0.15">
      <c r="D1103" s="26"/>
      <c r="E1103" s="27"/>
    </row>
    <row r="1104" spans="4:5" x14ac:dyDescent="0.15">
      <c r="D1104" s="26"/>
      <c r="E1104" s="27"/>
    </row>
    <row r="1105" spans="4:5" x14ac:dyDescent="0.15">
      <c r="D1105" s="26"/>
      <c r="E1105" s="27"/>
    </row>
    <row r="1106" spans="4:5" x14ac:dyDescent="0.15">
      <c r="D1106" s="26"/>
      <c r="E1106" s="27"/>
    </row>
    <row r="1107" spans="4:5" x14ac:dyDescent="0.15">
      <c r="D1107" s="26"/>
      <c r="E1107" s="27"/>
    </row>
    <row r="1108" spans="4:5" x14ac:dyDescent="0.15">
      <c r="D1108" s="26"/>
      <c r="E1108" s="27"/>
    </row>
    <row r="1109" spans="4:5" x14ac:dyDescent="0.15">
      <c r="D1109" s="26"/>
      <c r="E1109" s="27"/>
    </row>
    <row r="1110" spans="4:5" x14ac:dyDescent="0.15">
      <c r="D1110" s="26"/>
      <c r="E1110" s="27"/>
    </row>
    <row r="1111" spans="4:5" x14ac:dyDescent="0.15">
      <c r="D1111" s="26"/>
      <c r="E1111" s="27"/>
    </row>
    <row r="1112" spans="4:5" x14ac:dyDescent="0.15">
      <c r="D1112" s="26"/>
      <c r="E1112" s="27"/>
    </row>
    <row r="1113" spans="4:5" x14ac:dyDescent="0.15">
      <c r="D1113" s="26"/>
      <c r="E1113" s="27"/>
    </row>
    <row r="1114" spans="4:5" x14ac:dyDescent="0.15">
      <c r="D1114" s="26"/>
      <c r="E1114" s="27"/>
    </row>
    <row r="1115" spans="4:5" x14ac:dyDescent="0.15">
      <c r="D1115" s="26"/>
      <c r="E1115" s="27"/>
    </row>
    <row r="1116" spans="4:5" x14ac:dyDescent="0.15">
      <c r="D1116" s="26"/>
      <c r="E1116" s="27"/>
    </row>
    <row r="1117" spans="4:5" x14ac:dyDescent="0.15">
      <c r="D1117" s="26"/>
      <c r="E1117" s="27"/>
    </row>
    <row r="1118" spans="4:5" x14ac:dyDescent="0.15">
      <c r="D1118" s="26"/>
      <c r="E1118" s="27"/>
    </row>
    <row r="1119" spans="4:5" x14ac:dyDescent="0.15">
      <c r="D1119" s="26"/>
      <c r="E1119" s="27"/>
    </row>
    <row r="1120" spans="4:5" x14ac:dyDescent="0.15">
      <c r="D1120" s="26"/>
      <c r="E1120" s="27"/>
    </row>
    <row r="1121" spans="4:5" x14ac:dyDescent="0.15">
      <c r="D1121" s="26"/>
      <c r="E1121" s="27"/>
    </row>
    <row r="1122" spans="4:5" x14ac:dyDescent="0.15">
      <c r="D1122" s="26"/>
      <c r="E1122" s="27"/>
    </row>
    <row r="1123" spans="4:5" x14ac:dyDescent="0.15">
      <c r="D1123" s="26"/>
      <c r="E1123" s="27"/>
    </row>
    <row r="1124" spans="4:5" x14ac:dyDescent="0.15">
      <c r="D1124" s="26"/>
      <c r="E1124" s="27"/>
    </row>
    <row r="1125" spans="4:5" x14ac:dyDescent="0.15">
      <c r="D1125" s="26"/>
      <c r="E1125" s="27"/>
    </row>
    <row r="1126" spans="4:5" x14ac:dyDescent="0.15">
      <c r="D1126" s="26"/>
      <c r="E1126" s="27"/>
    </row>
    <row r="1127" spans="4:5" x14ac:dyDescent="0.15">
      <c r="D1127" s="26"/>
      <c r="E1127" s="27"/>
    </row>
    <row r="1128" spans="4:5" x14ac:dyDescent="0.15">
      <c r="D1128" s="26"/>
      <c r="E1128" s="27"/>
    </row>
    <row r="1129" spans="4:5" x14ac:dyDescent="0.15">
      <c r="D1129" s="26"/>
      <c r="E1129" s="27"/>
    </row>
    <row r="1130" spans="4:5" x14ac:dyDescent="0.15">
      <c r="D1130" s="26"/>
      <c r="E1130" s="27"/>
    </row>
    <row r="1131" spans="4:5" x14ac:dyDescent="0.15">
      <c r="D1131" s="26"/>
      <c r="E1131" s="27"/>
    </row>
    <row r="1132" spans="4:5" x14ac:dyDescent="0.15">
      <c r="D1132" s="26"/>
      <c r="E1132" s="27"/>
    </row>
    <row r="1133" spans="4:5" x14ac:dyDescent="0.15">
      <c r="D1133" s="26"/>
      <c r="E1133" s="27"/>
    </row>
    <row r="1134" spans="4:5" x14ac:dyDescent="0.15">
      <c r="D1134" s="26"/>
      <c r="E1134" s="27"/>
    </row>
    <row r="1135" spans="4:5" x14ac:dyDescent="0.15">
      <c r="D1135" s="26"/>
      <c r="E1135" s="27"/>
    </row>
    <row r="1136" spans="4:5" x14ac:dyDescent="0.15">
      <c r="D1136" s="26"/>
      <c r="E1136" s="27"/>
    </row>
    <row r="1137" spans="4:5" x14ac:dyDescent="0.15">
      <c r="D1137" s="26"/>
      <c r="E1137" s="27"/>
    </row>
    <row r="1138" spans="4:5" x14ac:dyDescent="0.15">
      <c r="D1138" s="26"/>
      <c r="E1138" s="27"/>
    </row>
    <row r="1139" spans="4:5" x14ac:dyDescent="0.15">
      <c r="D1139" s="26"/>
      <c r="E1139" s="27"/>
    </row>
    <row r="1140" spans="4:5" x14ac:dyDescent="0.15">
      <c r="D1140" s="26"/>
      <c r="E1140" s="27"/>
    </row>
    <row r="1141" spans="4:5" x14ac:dyDescent="0.15">
      <c r="D1141" s="26"/>
      <c r="E1141" s="27"/>
    </row>
    <row r="1142" spans="4:5" x14ac:dyDescent="0.15">
      <c r="D1142" s="26"/>
      <c r="E1142" s="27"/>
    </row>
    <row r="1143" spans="4:5" x14ac:dyDescent="0.15">
      <c r="D1143" s="26"/>
      <c r="E1143" s="27"/>
    </row>
    <row r="1144" spans="4:5" x14ac:dyDescent="0.15">
      <c r="D1144" s="26"/>
      <c r="E1144" s="27"/>
    </row>
    <row r="1145" spans="4:5" x14ac:dyDescent="0.15">
      <c r="D1145" s="26"/>
      <c r="E1145" s="27"/>
    </row>
    <row r="1146" spans="4:5" x14ac:dyDescent="0.15">
      <c r="D1146" s="26"/>
      <c r="E1146" s="27"/>
    </row>
    <row r="1147" spans="4:5" x14ac:dyDescent="0.15">
      <c r="D1147" s="26"/>
      <c r="E1147" s="27"/>
    </row>
    <row r="1148" spans="4:5" x14ac:dyDescent="0.15">
      <c r="D1148" s="26"/>
      <c r="E1148" s="27"/>
    </row>
    <row r="1149" spans="4:5" x14ac:dyDescent="0.15">
      <c r="D1149" s="26"/>
      <c r="E1149" s="27"/>
    </row>
    <row r="1150" spans="4:5" x14ac:dyDescent="0.15">
      <c r="D1150" s="26"/>
      <c r="E1150" s="27"/>
    </row>
    <row r="1151" spans="4:5" x14ac:dyDescent="0.15">
      <c r="D1151" s="26"/>
      <c r="E1151" s="27"/>
    </row>
    <row r="1152" spans="4:5" x14ac:dyDescent="0.15">
      <c r="D1152" s="26"/>
      <c r="E1152" s="27"/>
    </row>
    <row r="1153" spans="4:5" x14ac:dyDescent="0.15">
      <c r="D1153" s="26"/>
      <c r="E1153" s="27"/>
    </row>
    <row r="1154" spans="4:5" x14ac:dyDescent="0.15">
      <c r="D1154" s="26"/>
      <c r="E1154" s="27"/>
    </row>
    <row r="1155" spans="4:5" x14ac:dyDescent="0.15">
      <c r="D1155" s="26"/>
      <c r="E1155" s="27"/>
    </row>
    <row r="1156" spans="4:5" x14ac:dyDescent="0.15">
      <c r="D1156" s="26"/>
      <c r="E1156" s="27"/>
    </row>
    <row r="1157" spans="4:5" x14ac:dyDescent="0.15">
      <c r="D1157" s="26"/>
      <c r="E1157" s="27"/>
    </row>
    <row r="1158" spans="4:5" x14ac:dyDescent="0.15">
      <c r="D1158" s="26"/>
      <c r="E1158" s="27"/>
    </row>
    <row r="1159" spans="4:5" x14ac:dyDescent="0.15">
      <c r="D1159" s="26"/>
      <c r="E1159" s="27"/>
    </row>
    <row r="1160" spans="4:5" x14ac:dyDescent="0.15">
      <c r="D1160" s="26"/>
      <c r="E1160" s="27"/>
    </row>
    <row r="1161" spans="4:5" x14ac:dyDescent="0.15">
      <c r="D1161" s="26"/>
      <c r="E1161" s="27"/>
    </row>
    <row r="1162" spans="4:5" x14ac:dyDescent="0.15">
      <c r="D1162" s="26"/>
      <c r="E1162" s="27"/>
    </row>
    <row r="1163" spans="4:5" x14ac:dyDescent="0.15">
      <c r="D1163" s="26"/>
      <c r="E1163" s="27"/>
    </row>
    <row r="1164" spans="4:5" x14ac:dyDescent="0.15">
      <c r="D1164" s="26"/>
      <c r="E1164" s="27"/>
    </row>
    <row r="1165" spans="4:5" x14ac:dyDescent="0.15">
      <c r="D1165" s="26"/>
      <c r="E1165" s="27"/>
    </row>
    <row r="1166" spans="4:5" x14ac:dyDescent="0.15">
      <c r="D1166" s="26"/>
      <c r="E1166" s="27"/>
    </row>
    <row r="1167" spans="4:5" x14ac:dyDescent="0.15">
      <c r="D1167" s="26"/>
      <c r="E1167" s="27"/>
    </row>
    <row r="1168" spans="4:5" x14ac:dyDescent="0.15">
      <c r="D1168" s="26"/>
      <c r="E1168" s="27"/>
    </row>
    <row r="1169" spans="4:5" x14ac:dyDescent="0.15">
      <c r="D1169" s="26"/>
      <c r="E1169" s="27"/>
    </row>
    <row r="1170" spans="4:5" x14ac:dyDescent="0.15">
      <c r="D1170" s="26"/>
      <c r="E1170" s="27"/>
    </row>
    <row r="1171" spans="4:5" x14ac:dyDescent="0.15">
      <c r="D1171" s="26"/>
      <c r="E1171" s="27"/>
    </row>
    <row r="1172" spans="4:5" x14ac:dyDescent="0.15">
      <c r="D1172" s="26"/>
      <c r="E1172" s="27"/>
    </row>
    <row r="1173" spans="4:5" x14ac:dyDescent="0.15">
      <c r="D1173" s="26"/>
      <c r="E1173" s="27"/>
    </row>
    <row r="1174" spans="4:5" x14ac:dyDescent="0.15">
      <c r="D1174" s="26"/>
      <c r="E1174" s="27"/>
    </row>
    <row r="1175" spans="4:5" x14ac:dyDescent="0.15">
      <c r="D1175" s="26"/>
      <c r="E1175" s="27"/>
    </row>
    <row r="1176" spans="4:5" x14ac:dyDescent="0.15">
      <c r="D1176" s="26"/>
      <c r="E1176" s="27"/>
    </row>
    <row r="1177" spans="4:5" x14ac:dyDescent="0.15">
      <c r="D1177" s="26"/>
      <c r="E1177" s="27"/>
    </row>
    <row r="1178" spans="4:5" x14ac:dyDescent="0.15">
      <c r="D1178" s="26"/>
      <c r="E1178" s="27"/>
    </row>
    <row r="1179" spans="4:5" x14ac:dyDescent="0.15">
      <c r="D1179" s="26"/>
      <c r="E1179" s="27"/>
    </row>
    <row r="1180" spans="4:5" x14ac:dyDescent="0.15">
      <c r="D1180" s="26"/>
      <c r="E1180" s="27"/>
    </row>
    <row r="1181" spans="4:5" x14ac:dyDescent="0.15">
      <c r="D1181" s="26"/>
      <c r="E1181" s="27"/>
    </row>
    <row r="1182" spans="4:5" x14ac:dyDescent="0.15">
      <c r="D1182" s="26"/>
      <c r="E1182" s="27"/>
    </row>
    <row r="1183" spans="4:5" x14ac:dyDescent="0.15">
      <c r="D1183" s="26"/>
      <c r="E1183" s="27"/>
    </row>
    <row r="1184" spans="4:5" x14ac:dyDescent="0.15">
      <c r="D1184" s="26"/>
      <c r="E1184" s="27"/>
    </row>
    <row r="1185" spans="4:5" x14ac:dyDescent="0.15">
      <c r="D1185" s="26"/>
      <c r="E1185" s="27"/>
    </row>
    <row r="1186" spans="4:5" x14ac:dyDescent="0.15">
      <c r="D1186" s="26"/>
      <c r="E1186" s="27"/>
    </row>
    <row r="1187" spans="4:5" x14ac:dyDescent="0.15">
      <c r="D1187" s="26"/>
      <c r="E1187" s="27"/>
    </row>
    <row r="1188" spans="4:5" x14ac:dyDescent="0.15">
      <c r="D1188" s="26"/>
      <c r="E1188" s="27"/>
    </row>
    <row r="1189" spans="4:5" x14ac:dyDescent="0.15">
      <c r="D1189" s="26"/>
      <c r="E1189" s="27"/>
    </row>
    <row r="1190" spans="4:5" x14ac:dyDescent="0.15">
      <c r="D1190" s="26"/>
      <c r="E1190" s="27"/>
    </row>
    <row r="1191" spans="4:5" x14ac:dyDescent="0.15">
      <c r="D1191" s="26"/>
      <c r="E1191" s="27"/>
    </row>
    <row r="1192" spans="4:5" x14ac:dyDescent="0.15">
      <c r="D1192" s="26"/>
      <c r="E1192" s="27"/>
    </row>
    <row r="1193" spans="4:5" x14ac:dyDescent="0.15">
      <c r="D1193" s="26"/>
      <c r="E1193" s="27"/>
    </row>
    <row r="1194" spans="4:5" x14ac:dyDescent="0.15">
      <c r="D1194" s="26"/>
      <c r="E1194" s="27"/>
    </row>
    <row r="1195" spans="4:5" x14ac:dyDescent="0.15">
      <c r="D1195" s="26"/>
      <c r="E1195" s="27"/>
    </row>
    <row r="1196" spans="4:5" x14ac:dyDescent="0.15">
      <c r="D1196" s="26"/>
      <c r="E1196" s="27"/>
    </row>
    <row r="1197" spans="4:5" x14ac:dyDescent="0.15">
      <c r="D1197" s="26"/>
      <c r="E1197" s="27"/>
    </row>
    <row r="1198" spans="4:5" x14ac:dyDescent="0.15">
      <c r="D1198" s="26"/>
      <c r="E1198" s="27"/>
    </row>
    <row r="1199" spans="4:5" x14ac:dyDescent="0.15">
      <c r="D1199" s="26"/>
      <c r="E1199" s="27"/>
    </row>
    <row r="1200" spans="4:5" x14ac:dyDescent="0.15">
      <c r="D1200" s="26"/>
      <c r="E1200" s="27"/>
    </row>
    <row r="1201" spans="4:5" x14ac:dyDescent="0.15">
      <c r="D1201" s="26"/>
      <c r="E1201" s="27"/>
    </row>
    <row r="1202" spans="4:5" x14ac:dyDescent="0.15">
      <c r="D1202" s="26"/>
      <c r="E1202" s="27"/>
    </row>
    <row r="1203" spans="4:5" x14ac:dyDescent="0.15">
      <c r="D1203" s="26"/>
      <c r="E1203" s="27"/>
    </row>
    <row r="1204" spans="4:5" x14ac:dyDescent="0.15">
      <c r="D1204" s="26"/>
      <c r="E1204" s="27"/>
    </row>
    <row r="1205" spans="4:5" x14ac:dyDescent="0.15">
      <c r="D1205" s="26"/>
      <c r="E1205" s="27"/>
    </row>
    <row r="1206" spans="4:5" x14ac:dyDescent="0.15">
      <c r="D1206" s="26"/>
      <c r="E1206" s="27"/>
    </row>
    <row r="1207" spans="4:5" x14ac:dyDescent="0.15">
      <c r="D1207" s="26"/>
      <c r="E1207" s="27"/>
    </row>
    <row r="1208" spans="4:5" x14ac:dyDescent="0.15">
      <c r="D1208" s="26"/>
      <c r="E1208" s="27"/>
    </row>
    <row r="1209" spans="4:5" x14ac:dyDescent="0.15">
      <c r="D1209" s="26"/>
      <c r="E1209" s="27"/>
    </row>
    <row r="1210" spans="4:5" x14ac:dyDescent="0.15">
      <c r="D1210" s="26"/>
      <c r="E1210" s="27"/>
    </row>
    <row r="1211" spans="4:5" x14ac:dyDescent="0.15">
      <c r="D1211" s="26"/>
      <c r="E1211" s="27"/>
    </row>
    <row r="1212" spans="4:5" x14ac:dyDescent="0.15">
      <c r="D1212" s="26"/>
      <c r="E1212" s="27"/>
    </row>
    <row r="1213" spans="4:5" x14ac:dyDescent="0.15">
      <c r="D1213" s="26"/>
      <c r="E1213" s="27"/>
    </row>
    <row r="1214" spans="4:5" x14ac:dyDescent="0.15">
      <c r="D1214" s="26"/>
      <c r="E1214" s="27"/>
    </row>
    <row r="1215" spans="4:5" x14ac:dyDescent="0.15">
      <c r="D1215" s="26"/>
      <c r="E1215" s="27"/>
    </row>
    <row r="1216" spans="4:5" x14ac:dyDescent="0.15">
      <c r="D1216" s="26"/>
      <c r="E1216" s="27"/>
    </row>
    <row r="1217" spans="4:5" x14ac:dyDescent="0.15">
      <c r="D1217" s="26"/>
      <c r="E1217" s="27"/>
    </row>
    <row r="1218" spans="4:5" x14ac:dyDescent="0.15">
      <c r="D1218" s="26"/>
      <c r="E1218" s="27"/>
    </row>
    <row r="1219" spans="4:5" x14ac:dyDescent="0.15">
      <c r="D1219" s="26"/>
      <c r="E1219" s="27"/>
    </row>
    <row r="1220" spans="4:5" x14ac:dyDescent="0.15">
      <c r="D1220" s="26"/>
      <c r="E1220" s="27"/>
    </row>
    <row r="1221" spans="4:5" x14ac:dyDescent="0.15">
      <c r="D1221" s="26"/>
      <c r="E1221" s="27"/>
    </row>
    <row r="1222" spans="4:5" x14ac:dyDescent="0.15">
      <c r="D1222" s="26"/>
      <c r="E1222" s="27"/>
    </row>
    <row r="1223" spans="4:5" x14ac:dyDescent="0.15">
      <c r="D1223" s="26"/>
      <c r="E1223" s="27"/>
    </row>
    <row r="1224" spans="4:5" x14ac:dyDescent="0.15">
      <c r="D1224" s="26"/>
      <c r="E1224" s="27"/>
    </row>
    <row r="1225" spans="4:5" x14ac:dyDescent="0.15">
      <c r="D1225" s="26"/>
      <c r="E1225" s="27"/>
    </row>
    <row r="1226" spans="4:5" x14ac:dyDescent="0.15">
      <c r="D1226" s="26"/>
      <c r="E1226" s="27"/>
    </row>
    <row r="1227" spans="4:5" x14ac:dyDescent="0.15">
      <c r="D1227" s="26"/>
      <c r="E1227" s="27"/>
    </row>
    <row r="1228" spans="4:5" x14ac:dyDescent="0.15">
      <c r="D1228" s="26"/>
      <c r="E1228" s="27"/>
    </row>
    <row r="1229" spans="4:5" x14ac:dyDescent="0.15">
      <c r="D1229" s="26"/>
      <c r="E1229" s="27"/>
    </row>
    <row r="1230" spans="4:5" x14ac:dyDescent="0.15">
      <c r="D1230" s="26"/>
      <c r="E1230" s="27"/>
    </row>
    <row r="1231" spans="4:5" x14ac:dyDescent="0.15">
      <c r="D1231" s="26"/>
      <c r="E1231" s="27"/>
    </row>
    <row r="1232" spans="4:5" x14ac:dyDescent="0.15">
      <c r="D1232" s="26"/>
      <c r="E1232" s="27"/>
    </row>
    <row r="1233" spans="4:5" x14ac:dyDescent="0.15">
      <c r="D1233" s="26"/>
      <c r="E1233" s="27"/>
    </row>
    <row r="1234" spans="4:5" x14ac:dyDescent="0.15">
      <c r="D1234" s="26"/>
      <c r="E1234" s="27"/>
    </row>
    <row r="1235" spans="4:5" x14ac:dyDescent="0.15">
      <c r="D1235" s="26"/>
      <c r="E1235" s="27"/>
    </row>
    <row r="1236" spans="4:5" x14ac:dyDescent="0.15">
      <c r="D1236" s="26"/>
      <c r="E1236" s="27"/>
    </row>
    <row r="1237" spans="4:5" x14ac:dyDescent="0.15">
      <c r="D1237" s="26"/>
      <c r="E1237" s="27"/>
    </row>
    <row r="1238" spans="4:5" x14ac:dyDescent="0.15">
      <c r="D1238" s="26"/>
      <c r="E1238" s="27"/>
    </row>
    <row r="1239" spans="4:5" x14ac:dyDescent="0.15">
      <c r="D1239" s="26"/>
      <c r="E1239" s="27"/>
    </row>
    <row r="1240" spans="4:5" x14ac:dyDescent="0.15">
      <c r="D1240" s="26"/>
      <c r="E1240" s="27"/>
    </row>
    <row r="1241" spans="4:5" x14ac:dyDescent="0.15">
      <c r="D1241" s="26"/>
      <c r="E1241" s="27"/>
    </row>
    <row r="1242" spans="4:5" x14ac:dyDescent="0.15">
      <c r="D1242" s="26"/>
      <c r="E1242" s="27"/>
    </row>
    <row r="1243" spans="4:5" x14ac:dyDescent="0.15">
      <c r="D1243" s="26"/>
      <c r="E1243" s="27"/>
    </row>
    <row r="1244" spans="4:5" x14ac:dyDescent="0.15">
      <c r="D1244" s="26"/>
      <c r="E1244" s="27"/>
    </row>
    <row r="1245" spans="4:5" x14ac:dyDescent="0.15">
      <c r="D1245" s="26"/>
      <c r="E1245" s="27"/>
    </row>
    <row r="1246" spans="4:5" x14ac:dyDescent="0.15">
      <c r="D1246" s="26"/>
      <c r="E1246" s="27"/>
    </row>
    <row r="1247" spans="4:5" x14ac:dyDescent="0.15">
      <c r="D1247" s="26"/>
      <c r="E1247" s="27"/>
    </row>
    <row r="1248" spans="4:5" x14ac:dyDescent="0.15">
      <c r="D1248" s="26"/>
      <c r="E1248" s="27"/>
    </row>
    <row r="1249" spans="4:5" x14ac:dyDescent="0.15">
      <c r="D1249" s="26"/>
      <c r="E1249" s="27"/>
    </row>
    <row r="1250" spans="4:5" x14ac:dyDescent="0.15">
      <c r="D1250" s="26"/>
      <c r="E1250" s="27"/>
    </row>
    <row r="1251" spans="4:5" x14ac:dyDescent="0.15">
      <c r="D1251" s="26"/>
      <c r="E1251" s="27"/>
    </row>
    <row r="1252" spans="4:5" x14ac:dyDescent="0.15">
      <c r="D1252" s="26"/>
      <c r="E1252" s="27"/>
    </row>
    <row r="1253" spans="4:5" x14ac:dyDescent="0.15">
      <c r="D1253" s="26"/>
      <c r="E1253" s="27"/>
    </row>
    <row r="1254" spans="4:5" x14ac:dyDescent="0.15">
      <c r="D1254" s="26"/>
      <c r="E1254" s="27"/>
    </row>
    <row r="1255" spans="4:5" x14ac:dyDescent="0.15">
      <c r="D1255" s="26"/>
      <c r="E1255" s="27"/>
    </row>
    <row r="1256" spans="4:5" x14ac:dyDescent="0.15">
      <c r="D1256" s="26"/>
      <c r="E1256" s="27"/>
    </row>
    <row r="1257" spans="4:5" x14ac:dyDescent="0.15">
      <c r="D1257" s="26"/>
      <c r="E1257" s="27"/>
    </row>
    <row r="1258" spans="4:5" x14ac:dyDescent="0.15">
      <c r="D1258" s="26"/>
      <c r="E1258" s="27"/>
    </row>
    <row r="1259" spans="4:5" x14ac:dyDescent="0.15">
      <c r="D1259" s="26"/>
      <c r="E1259" s="27"/>
    </row>
    <row r="1260" spans="4:5" x14ac:dyDescent="0.15">
      <c r="D1260" s="26"/>
      <c r="E1260" s="27"/>
    </row>
    <row r="1261" spans="4:5" x14ac:dyDescent="0.15">
      <c r="D1261" s="26"/>
      <c r="E1261" s="27"/>
    </row>
    <row r="1262" spans="4:5" x14ac:dyDescent="0.15">
      <c r="D1262" s="26"/>
      <c r="E1262" s="27"/>
    </row>
    <row r="1263" spans="4:5" x14ac:dyDescent="0.15">
      <c r="D1263" s="26"/>
      <c r="E1263" s="27"/>
    </row>
    <row r="1264" spans="4:5" x14ac:dyDescent="0.15">
      <c r="D1264" s="26"/>
      <c r="E1264" s="27"/>
    </row>
    <row r="1265" spans="4:5" x14ac:dyDescent="0.15">
      <c r="D1265" s="26"/>
      <c r="E1265" s="27"/>
    </row>
    <row r="1266" spans="4:5" x14ac:dyDescent="0.15">
      <c r="D1266" s="26"/>
      <c r="E1266" s="27"/>
    </row>
    <row r="1267" spans="4:5" x14ac:dyDescent="0.15">
      <c r="D1267" s="26"/>
      <c r="E1267" s="27"/>
    </row>
    <row r="1268" spans="4:5" x14ac:dyDescent="0.15">
      <c r="D1268" s="26"/>
      <c r="E1268" s="27"/>
    </row>
    <row r="1269" spans="4:5" x14ac:dyDescent="0.15">
      <c r="D1269" s="26"/>
      <c r="E1269" s="27"/>
    </row>
    <row r="1270" spans="4:5" x14ac:dyDescent="0.15">
      <c r="D1270" s="26"/>
      <c r="E1270" s="27"/>
    </row>
    <row r="1271" spans="4:5" x14ac:dyDescent="0.15">
      <c r="D1271" s="26"/>
      <c r="E1271" s="27"/>
    </row>
    <row r="1272" spans="4:5" x14ac:dyDescent="0.15">
      <c r="D1272" s="26"/>
      <c r="E1272" s="27"/>
    </row>
    <row r="1273" spans="4:5" x14ac:dyDescent="0.15">
      <c r="D1273" s="26"/>
      <c r="E1273" s="27"/>
    </row>
    <row r="1274" spans="4:5" x14ac:dyDescent="0.15">
      <c r="D1274" s="26"/>
      <c r="E1274" s="27"/>
    </row>
    <row r="1275" spans="4:5" x14ac:dyDescent="0.15">
      <c r="D1275" s="26"/>
      <c r="E1275" s="27"/>
    </row>
    <row r="1276" spans="4:5" x14ac:dyDescent="0.15">
      <c r="D1276" s="26"/>
      <c r="E1276" s="27"/>
    </row>
    <row r="1277" spans="4:5" x14ac:dyDescent="0.15">
      <c r="D1277" s="26"/>
      <c r="E1277" s="27"/>
    </row>
    <row r="1278" spans="4:5" x14ac:dyDescent="0.15">
      <c r="D1278" s="26"/>
      <c r="E1278" s="27"/>
    </row>
    <row r="1279" spans="4:5" x14ac:dyDescent="0.15">
      <c r="D1279" s="26"/>
      <c r="E1279" s="27"/>
    </row>
    <row r="1280" spans="4:5" x14ac:dyDescent="0.15">
      <c r="D1280" s="26"/>
      <c r="E1280" s="27"/>
    </row>
    <row r="1281" spans="4:5" x14ac:dyDescent="0.15">
      <c r="D1281" s="26"/>
      <c r="E1281" s="27"/>
    </row>
    <row r="1282" spans="4:5" x14ac:dyDescent="0.15">
      <c r="D1282" s="26"/>
      <c r="E1282" s="27"/>
    </row>
    <row r="1283" spans="4:5" x14ac:dyDescent="0.15">
      <c r="D1283" s="26"/>
      <c r="E1283" s="27"/>
    </row>
    <row r="1284" spans="4:5" x14ac:dyDescent="0.15">
      <c r="D1284" s="26"/>
      <c r="E1284" s="27"/>
    </row>
    <row r="1285" spans="4:5" x14ac:dyDescent="0.15">
      <c r="D1285" s="26"/>
      <c r="E1285" s="27"/>
    </row>
    <row r="1286" spans="4:5" x14ac:dyDescent="0.15">
      <c r="D1286" s="26"/>
      <c r="E1286" s="27"/>
    </row>
    <row r="1287" spans="4:5" x14ac:dyDescent="0.15">
      <c r="D1287" s="26"/>
      <c r="E1287" s="27"/>
    </row>
    <row r="1288" spans="4:5" x14ac:dyDescent="0.15">
      <c r="D1288" s="26"/>
      <c r="E1288" s="27"/>
    </row>
    <row r="1289" spans="4:5" x14ac:dyDescent="0.15">
      <c r="D1289" s="26"/>
      <c r="E1289" s="27"/>
    </row>
    <row r="1290" spans="4:5" x14ac:dyDescent="0.15">
      <c r="D1290" s="26"/>
      <c r="E1290" s="27"/>
    </row>
    <row r="1291" spans="4:5" x14ac:dyDescent="0.15">
      <c r="D1291" s="26"/>
      <c r="E1291" s="27"/>
    </row>
    <row r="1292" spans="4:5" x14ac:dyDescent="0.15">
      <c r="D1292" s="26"/>
      <c r="E1292" s="27"/>
    </row>
    <row r="1293" spans="4:5" x14ac:dyDescent="0.15">
      <c r="D1293" s="26"/>
      <c r="E1293" s="27"/>
    </row>
    <row r="1294" spans="4:5" x14ac:dyDescent="0.15">
      <c r="D1294" s="26"/>
      <c r="E1294" s="27"/>
    </row>
    <row r="1295" spans="4:5" x14ac:dyDescent="0.15">
      <c r="D1295" s="26"/>
      <c r="E1295" s="27"/>
    </row>
    <row r="1296" spans="4:5" x14ac:dyDescent="0.15">
      <c r="D1296" s="26"/>
      <c r="E1296" s="27"/>
    </row>
    <row r="1297" spans="4:5" x14ac:dyDescent="0.15">
      <c r="D1297" s="26"/>
      <c r="E1297" s="27"/>
    </row>
    <row r="1298" spans="4:5" x14ac:dyDescent="0.15">
      <c r="D1298" s="26"/>
      <c r="E1298" s="27"/>
    </row>
    <row r="1299" spans="4:5" x14ac:dyDescent="0.15">
      <c r="D1299" s="26"/>
      <c r="E1299" s="27"/>
    </row>
    <row r="1300" spans="4:5" x14ac:dyDescent="0.15">
      <c r="D1300" s="26"/>
      <c r="E1300" s="27"/>
    </row>
    <row r="1301" spans="4:5" x14ac:dyDescent="0.15">
      <c r="D1301" s="26"/>
      <c r="E1301" s="27"/>
    </row>
    <row r="1302" spans="4:5" x14ac:dyDescent="0.15">
      <c r="D1302" s="26"/>
      <c r="E1302" s="27"/>
    </row>
    <row r="1303" spans="4:5" x14ac:dyDescent="0.15">
      <c r="D1303" s="26"/>
      <c r="E1303" s="27"/>
    </row>
    <row r="1304" spans="4:5" x14ac:dyDescent="0.15">
      <c r="D1304" s="26"/>
      <c r="E1304" s="27"/>
    </row>
    <row r="1305" spans="4:5" x14ac:dyDescent="0.15">
      <c r="D1305" s="26"/>
      <c r="E1305" s="27"/>
    </row>
    <row r="1306" spans="4:5" x14ac:dyDescent="0.15">
      <c r="D1306" s="26"/>
      <c r="E1306" s="27"/>
    </row>
    <row r="1307" spans="4:5" x14ac:dyDescent="0.15">
      <c r="D1307" s="26"/>
      <c r="E1307" s="27"/>
    </row>
    <row r="1308" spans="4:5" x14ac:dyDescent="0.15">
      <c r="D1308" s="26"/>
      <c r="E1308" s="27"/>
    </row>
    <row r="1309" spans="4:5" x14ac:dyDescent="0.15">
      <c r="D1309" s="26"/>
      <c r="E1309" s="27"/>
    </row>
    <row r="1310" spans="4:5" x14ac:dyDescent="0.15">
      <c r="D1310" s="26"/>
      <c r="E1310" s="27"/>
    </row>
    <row r="1311" spans="4:5" x14ac:dyDescent="0.15">
      <c r="D1311" s="26"/>
      <c r="E1311" s="27"/>
    </row>
    <row r="1312" spans="4:5" x14ac:dyDescent="0.15">
      <c r="D1312" s="26"/>
      <c r="E1312" s="27"/>
    </row>
    <row r="1313" spans="4:5" x14ac:dyDescent="0.15">
      <c r="D1313" s="26"/>
      <c r="E1313" s="27"/>
    </row>
    <row r="1314" spans="4:5" x14ac:dyDescent="0.15">
      <c r="D1314" s="26"/>
      <c r="E1314" s="27"/>
    </row>
    <row r="1315" spans="4:5" x14ac:dyDescent="0.15">
      <c r="D1315" s="26"/>
      <c r="E1315" s="27"/>
    </row>
    <row r="1316" spans="4:5" x14ac:dyDescent="0.15">
      <c r="D1316" s="26"/>
      <c r="E1316" s="27"/>
    </row>
    <row r="1317" spans="4:5" x14ac:dyDescent="0.15">
      <c r="D1317" s="26"/>
      <c r="E1317" s="27"/>
    </row>
    <row r="1318" spans="4:5" x14ac:dyDescent="0.15">
      <c r="D1318" s="26"/>
      <c r="E1318" s="27"/>
    </row>
    <row r="1319" spans="4:5" x14ac:dyDescent="0.15">
      <c r="D1319" s="26"/>
      <c r="E1319" s="27"/>
    </row>
    <row r="1320" spans="4:5" x14ac:dyDescent="0.15">
      <c r="D1320" s="26"/>
      <c r="E1320" s="27"/>
    </row>
    <row r="1321" spans="4:5" x14ac:dyDescent="0.15">
      <c r="D1321" s="26"/>
      <c r="E1321" s="27"/>
    </row>
    <row r="1322" spans="4:5" x14ac:dyDescent="0.15">
      <c r="D1322" s="26"/>
      <c r="E1322" s="27"/>
    </row>
    <row r="1323" spans="4:5" x14ac:dyDescent="0.15">
      <c r="D1323" s="26"/>
      <c r="E1323" s="27"/>
    </row>
    <row r="1324" spans="4:5" x14ac:dyDescent="0.15">
      <c r="D1324" s="26"/>
      <c r="E1324" s="27"/>
    </row>
    <row r="1325" spans="4:5" x14ac:dyDescent="0.15">
      <c r="D1325" s="26"/>
      <c r="E1325" s="27"/>
    </row>
    <row r="1326" spans="4:5" x14ac:dyDescent="0.15">
      <c r="D1326" s="26"/>
      <c r="E1326" s="27"/>
    </row>
    <row r="1327" spans="4:5" x14ac:dyDescent="0.15">
      <c r="D1327" s="26"/>
      <c r="E1327" s="27"/>
    </row>
    <row r="1328" spans="4:5" x14ac:dyDescent="0.15">
      <c r="D1328" s="26"/>
      <c r="E1328" s="27"/>
    </row>
    <row r="1329" spans="4:5" x14ac:dyDescent="0.15">
      <c r="D1329" s="26"/>
      <c r="E1329" s="27"/>
    </row>
    <row r="1330" spans="4:5" x14ac:dyDescent="0.15">
      <c r="D1330" s="26"/>
      <c r="E1330" s="27"/>
    </row>
    <row r="1331" spans="4:5" x14ac:dyDescent="0.15">
      <c r="D1331" s="26"/>
      <c r="E1331" s="27"/>
    </row>
    <row r="1332" spans="4:5" x14ac:dyDescent="0.15">
      <c r="D1332" s="26"/>
      <c r="E1332" s="27"/>
    </row>
    <row r="1333" spans="4:5" x14ac:dyDescent="0.15">
      <c r="D1333" s="26"/>
      <c r="E1333" s="27"/>
    </row>
    <row r="1334" spans="4:5" x14ac:dyDescent="0.15">
      <c r="D1334" s="26"/>
      <c r="E1334" s="27"/>
    </row>
    <row r="1335" spans="4:5" x14ac:dyDescent="0.15">
      <c r="D1335" s="26"/>
      <c r="E1335" s="27"/>
    </row>
    <row r="1336" spans="4:5" x14ac:dyDescent="0.15">
      <c r="D1336" s="26"/>
      <c r="E1336" s="27"/>
    </row>
    <row r="1337" spans="4:5" x14ac:dyDescent="0.15">
      <c r="D1337" s="26"/>
      <c r="E1337" s="27"/>
    </row>
    <row r="1338" spans="4:5" x14ac:dyDescent="0.15">
      <c r="D1338" s="26"/>
      <c r="E1338" s="27"/>
    </row>
    <row r="1339" spans="4:5" x14ac:dyDescent="0.15">
      <c r="D1339" s="26"/>
      <c r="E1339" s="27"/>
    </row>
    <row r="1340" spans="4:5" x14ac:dyDescent="0.15">
      <c r="D1340" s="26"/>
      <c r="E1340" s="27"/>
    </row>
    <row r="1341" spans="4:5" x14ac:dyDescent="0.15">
      <c r="D1341" s="26"/>
      <c r="E1341" s="27"/>
    </row>
    <row r="1342" spans="4:5" x14ac:dyDescent="0.15">
      <c r="D1342" s="26"/>
      <c r="E1342" s="27"/>
    </row>
    <row r="1343" spans="4:5" x14ac:dyDescent="0.15">
      <c r="D1343" s="26"/>
      <c r="E1343" s="27"/>
    </row>
    <row r="1344" spans="4:5" x14ac:dyDescent="0.15">
      <c r="D1344" s="26"/>
      <c r="E1344" s="27"/>
    </row>
    <row r="1345" spans="4:5" x14ac:dyDescent="0.15">
      <c r="D1345" s="26"/>
      <c r="E1345" s="27"/>
    </row>
    <row r="1346" spans="4:5" x14ac:dyDescent="0.15">
      <c r="D1346" s="26"/>
      <c r="E1346" s="27"/>
    </row>
    <row r="1347" spans="4:5" x14ac:dyDescent="0.15">
      <c r="D1347" s="26"/>
      <c r="E1347" s="27"/>
    </row>
    <row r="1348" spans="4:5" x14ac:dyDescent="0.15">
      <c r="D1348" s="26"/>
      <c r="E1348" s="27"/>
    </row>
    <row r="1349" spans="4:5" x14ac:dyDescent="0.15">
      <c r="D1349" s="26"/>
      <c r="E1349" s="27"/>
    </row>
    <row r="1350" spans="4:5" x14ac:dyDescent="0.15">
      <c r="D1350" s="26"/>
      <c r="E1350" s="27"/>
    </row>
    <row r="1351" spans="4:5" x14ac:dyDescent="0.15">
      <c r="D1351" s="26"/>
      <c r="E1351" s="27"/>
    </row>
    <row r="1352" spans="4:5" x14ac:dyDescent="0.15">
      <c r="D1352" s="26"/>
      <c r="E1352" s="27"/>
    </row>
    <row r="1353" spans="4:5" x14ac:dyDescent="0.15">
      <c r="D1353" s="26"/>
      <c r="E1353" s="27"/>
    </row>
    <row r="1354" spans="4:5" x14ac:dyDescent="0.15">
      <c r="D1354" s="26"/>
      <c r="E1354" s="27"/>
    </row>
    <row r="1355" spans="4:5" x14ac:dyDescent="0.15">
      <c r="D1355" s="26"/>
      <c r="E1355" s="27"/>
    </row>
    <row r="1356" spans="4:5" x14ac:dyDescent="0.15">
      <c r="D1356" s="26"/>
      <c r="E1356" s="27"/>
    </row>
    <row r="1357" spans="4:5" x14ac:dyDescent="0.15">
      <c r="D1357" s="26"/>
      <c r="E1357" s="27"/>
    </row>
    <row r="1358" spans="4:5" x14ac:dyDescent="0.15">
      <c r="D1358" s="26"/>
      <c r="E1358" s="27"/>
    </row>
    <row r="1359" spans="4:5" x14ac:dyDescent="0.15">
      <c r="D1359" s="26"/>
      <c r="E1359" s="27"/>
    </row>
    <row r="1360" spans="4:5" x14ac:dyDescent="0.15">
      <c r="D1360" s="26"/>
      <c r="E1360" s="27"/>
    </row>
    <row r="1361" spans="4:5" x14ac:dyDescent="0.15">
      <c r="D1361" s="26"/>
      <c r="E1361" s="27"/>
    </row>
    <row r="1362" spans="4:5" x14ac:dyDescent="0.15">
      <c r="D1362" s="26"/>
      <c r="E1362" s="27"/>
    </row>
    <row r="1363" spans="4:5" x14ac:dyDescent="0.15">
      <c r="D1363" s="26"/>
      <c r="E1363" s="27"/>
    </row>
    <row r="1364" spans="4:5" x14ac:dyDescent="0.15">
      <c r="D1364" s="26"/>
      <c r="E1364" s="27"/>
    </row>
    <row r="1365" spans="4:5" x14ac:dyDescent="0.15">
      <c r="D1365" s="26"/>
      <c r="E1365" s="27"/>
    </row>
    <row r="1366" spans="4:5" x14ac:dyDescent="0.15">
      <c r="D1366" s="26"/>
      <c r="E1366" s="27"/>
    </row>
    <row r="1367" spans="4:5" x14ac:dyDescent="0.15">
      <c r="D1367" s="26"/>
      <c r="E1367" s="27"/>
    </row>
    <row r="1368" spans="4:5" x14ac:dyDescent="0.15">
      <c r="D1368" s="26"/>
      <c r="E1368" s="27"/>
    </row>
    <row r="1369" spans="4:5" x14ac:dyDescent="0.15">
      <c r="D1369" s="26"/>
      <c r="E1369" s="27"/>
    </row>
    <row r="1370" spans="4:5" x14ac:dyDescent="0.15">
      <c r="D1370" s="26"/>
      <c r="E1370" s="27"/>
    </row>
    <row r="1371" spans="4:5" x14ac:dyDescent="0.15">
      <c r="D1371" s="26"/>
      <c r="E1371" s="27"/>
    </row>
    <row r="1372" spans="4:5" x14ac:dyDescent="0.15">
      <c r="D1372" s="26"/>
      <c r="E1372" s="27"/>
    </row>
    <row r="1373" spans="4:5" x14ac:dyDescent="0.15">
      <c r="D1373" s="26"/>
      <c r="E1373" s="27"/>
    </row>
    <row r="1374" spans="4:5" x14ac:dyDescent="0.15">
      <c r="D1374" s="26"/>
      <c r="E1374" s="27"/>
    </row>
    <row r="1375" spans="4:5" x14ac:dyDescent="0.15">
      <c r="D1375" s="26"/>
      <c r="E1375" s="27"/>
    </row>
    <row r="1376" spans="4:5" x14ac:dyDescent="0.15">
      <c r="D1376" s="26"/>
      <c r="E1376" s="27"/>
    </row>
    <row r="1377" spans="4:5" x14ac:dyDescent="0.15">
      <c r="D1377" s="26"/>
      <c r="E1377" s="27"/>
    </row>
    <row r="1378" spans="4:5" x14ac:dyDescent="0.15">
      <c r="D1378" s="26"/>
      <c r="E1378" s="27"/>
    </row>
    <row r="1379" spans="4:5" x14ac:dyDescent="0.15">
      <c r="D1379" s="26"/>
      <c r="E1379" s="27"/>
    </row>
    <row r="1380" spans="4:5" x14ac:dyDescent="0.15">
      <c r="D1380" s="26"/>
      <c r="E1380" s="27"/>
    </row>
    <row r="1381" spans="4:5" x14ac:dyDescent="0.15">
      <c r="D1381" s="26"/>
      <c r="E1381" s="27"/>
    </row>
    <row r="1382" spans="4:5" x14ac:dyDescent="0.15">
      <c r="D1382" s="26"/>
      <c r="E1382" s="27"/>
    </row>
    <row r="1383" spans="4:5" x14ac:dyDescent="0.15">
      <c r="D1383" s="26"/>
      <c r="E1383" s="27"/>
    </row>
    <row r="1384" spans="4:5" x14ac:dyDescent="0.15">
      <c r="D1384" s="26"/>
      <c r="E1384" s="27"/>
    </row>
    <row r="1385" spans="4:5" x14ac:dyDescent="0.15">
      <c r="D1385" s="26"/>
      <c r="E1385" s="27"/>
    </row>
    <row r="1386" spans="4:5" x14ac:dyDescent="0.15">
      <c r="D1386" s="26"/>
      <c r="E1386" s="27"/>
    </row>
    <row r="1387" spans="4:5" x14ac:dyDescent="0.15">
      <c r="D1387" s="26"/>
      <c r="E1387" s="27"/>
    </row>
    <row r="1388" spans="4:5" x14ac:dyDescent="0.15">
      <c r="D1388" s="26"/>
      <c r="E1388" s="27"/>
    </row>
    <row r="1389" spans="4:5" x14ac:dyDescent="0.15">
      <c r="D1389" s="26"/>
      <c r="E1389" s="27"/>
    </row>
    <row r="1390" spans="4:5" x14ac:dyDescent="0.15">
      <c r="D1390" s="26"/>
      <c r="E1390" s="27"/>
    </row>
    <row r="1391" spans="4:5" x14ac:dyDescent="0.15">
      <c r="D1391" s="26"/>
      <c r="E1391" s="27"/>
    </row>
    <row r="1392" spans="4:5" x14ac:dyDescent="0.15">
      <c r="D1392" s="26"/>
      <c r="E1392" s="27"/>
    </row>
    <row r="1393" spans="4:5" x14ac:dyDescent="0.15">
      <c r="D1393" s="26"/>
      <c r="E1393" s="27"/>
    </row>
    <row r="1394" spans="4:5" x14ac:dyDescent="0.15">
      <c r="D1394" s="26"/>
      <c r="E1394" s="27"/>
    </row>
    <row r="1395" spans="4:5" x14ac:dyDescent="0.15">
      <c r="D1395" s="26"/>
      <c r="E1395" s="27"/>
    </row>
    <row r="1396" spans="4:5" x14ac:dyDescent="0.15">
      <c r="D1396" s="26"/>
      <c r="E1396" s="27"/>
    </row>
    <row r="1397" spans="4:5" x14ac:dyDescent="0.15">
      <c r="D1397" s="26"/>
      <c r="E1397" s="27"/>
    </row>
    <row r="1398" spans="4:5" x14ac:dyDescent="0.15">
      <c r="D1398" s="26"/>
      <c r="E1398" s="27"/>
    </row>
    <row r="1399" spans="4:5" x14ac:dyDescent="0.15">
      <c r="D1399" s="26"/>
      <c r="E1399" s="27"/>
    </row>
    <row r="1400" spans="4:5" x14ac:dyDescent="0.15">
      <c r="D1400" s="26"/>
      <c r="E1400" s="27"/>
    </row>
    <row r="1401" spans="4:5" x14ac:dyDescent="0.15">
      <c r="D1401" s="26"/>
      <c r="E1401" s="27"/>
    </row>
    <row r="1402" spans="4:5" x14ac:dyDescent="0.15">
      <c r="D1402" s="26"/>
      <c r="E1402" s="27"/>
    </row>
    <row r="1403" spans="4:5" x14ac:dyDescent="0.15">
      <c r="D1403" s="26"/>
      <c r="E1403" s="27"/>
    </row>
    <row r="1404" spans="4:5" x14ac:dyDescent="0.15">
      <c r="D1404" s="26"/>
      <c r="E1404" s="27"/>
    </row>
    <row r="1405" spans="4:5" x14ac:dyDescent="0.15">
      <c r="D1405" s="26"/>
      <c r="E1405" s="27"/>
    </row>
    <row r="1406" spans="4:5" x14ac:dyDescent="0.15">
      <c r="D1406" s="26"/>
      <c r="E1406" s="27"/>
    </row>
    <row r="1407" spans="4:5" x14ac:dyDescent="0.15">
      <c r="D1407" s="26"/>
      <c r="E1407" s="27"/>
    </row>
    <row r="1408" spans="4:5" x14ac:dyDescent="0.15">
      <c r="D1408" s="26"/>
      <c r="E1408" s="27"/>
    </row>
    <row r="1409" spans="4:5" x14ac:dyDescent="0.15">
      <c r="D1409" s="26"/>
      <c r="E1409" s="27"/>
    </row>
    <row r="1410" spans="4:5" x14ac:dyDescent="0.15">
      <c r="D1410" s="26"/>
      <c r="E1410" s="27"/>
    </row>
    <row r="1411" spans="4:5" x14ac:dyDescent="0.15">
      <c r="D1411" s="26"/>
      <c r="E1411" s="27"/>
    </row>
    <row r="1412" spans="4:5" x14ac:dyDescent="0.15">
      <c r="D1412" s="26"/>
      <c r="E1412" s="27"/>
    </row>
    <row r="1413" spans="4:5" x14ac:dyDescent="0.15">
      <c r="D1413" s="26"/>
      <c r="E1413" s="27"/>
    </row>
    <row r="1414" spans="4:5" x14ac:dyDescent="0.15">
      <c r="D1414" s="26"/>
      <c r="E1414" s="27"/>
    </row>
    <row r="1415" spans="4:5" x14ac:dyDescent="0.15">
      <c r="D1415" s="26"/>
      <c r="E1415" s="27"/>
    </row>
    <row r="1416" spans="4:5" x14ac:dyDescent="0.15">
      <c r="D1416" s="26"/>
      <c r="E1416" s="27"/>
    </row>
    <row r="1417" spans="4:5" x14ac:dyDescent="0.15">
      <c r="D1417" s="26"/>
      <c r="E1417" s="27"/>
    </row>
    <row r="1418" spans="4:5" x14ac:dyDescent="0.15">
      <c r="D1418" s="26"/>
      <c r="E1418" s="27"/>
    </row>
    <row r="1419" spans="4:5" x14ac:dyDescent="0.15">
      <c r="D1419" s="26"/>
      <c r="E1419" s="27"/>
    </row>
    <row r="1420" spans="4:5" x14ac:dyDescent="0.15">
      <c r="D1420" s="26"/>
      <c r="E1420" s="27"/>
    </row>
    <row r="1421" spans="4:5" x14ac:dyDescent="0.15">
      <c r="D1421" s="26"/>
      <c r="E1421" s="27"/>
    </row>
    <row r="1422" spans="4:5" x14ac:dyDescent="0.15">
      <c r="D1422" s="26"/>
      <c r="E1422" s="27"/>
    </row>
    <row r="1423" spans="4:5" x14ac:dyDescent="0.15">
      <c r="D1423" s="26"/>
      <c r="E1423" s="27"/>
    </row>
    <row r="1424" spans="4:5" x14ac:dyDescent="0.15">
      <c r="D1424" s="26"/>
      <c r="E1424" s="27"/>
    </row>
    <row r="1425" spans="4:5" x14ac:dyDescent="0.15">
      <c r="D1425" s="26"/>
      <c r="E1425" s="27"/>
    </row>
    <row r="1426" spans="4:5" x14ac:dyDescent="0.15">
      <c r="D1426" s="26"/>
      <c r="E1426" s="27"/>
    </row>
    <row r="1427" spans="4:5" x14ac:dyDescent="0.15">
      <c r="D1427" s="26"/>
      <c r="E1427" s="27"/>
    </row>
    <row r="1428" spans="4:5" x14ac:dyDescent="0.15">
      <c r="D1428" s="26"/>
      <c r="E1428" s="27"/>
    </row>
    <row r="1429" spans="4:5" x14ac:dyDescent="0.15">
      <c r="D1429" s="26"/>
      <c r="E1429" s="27"/>
    </row>
    <row r="1430" spans="4:5" x14ac:dyDescent="0.15">
      <c r="D1430" s="26"/>
      <c r="E1430" s="27"/>
    </row>
    <row r="1431" spans="4:5" x14ac:dyDescent="0.15">
      <c r="D1431" s="26"/>
      <c r="E1431" s="27"/>
    </row>
    <row r="1432" spans="4:5" x14ac:dyDescent="0.15">
      <c r="D1432" s="26"/>
      <c r="E1432" s="27"/>
    </row>
    <row r="1433" spans="4:5" x14ac:dyDescent="0.15">
      <c r="D1433" s="26"/>
      <c r="E1433" s="27"/>
    </row>
    <row r="1434" spans="4:5" x14ac:dyDescent="0.15">
      <c r="D1434" s="26"/>
      <c r="E1434" s="27"/>
    </row>
    <row r="1435" spans="4:5" x14ac:dyDescent="0.15">
      <c r="D1435" s="26"/>
      <c r="E1435" s="27"/>
    </row>
    <row r="1436" spans="4:5" x14ac:dyDescent="0.15">
      <c r="D1436" s="26"/>
      <c r="E1436" s="27"/>
    </row>
    <row r="1437" spans="4:5" x14ac:dyDescent="0.15">
      <c r="D1437" s="26"/>
      <c r="E1437" s="27"/>
    </row>
    <row r="1438" spans="4:5" x14ac:dyDescent="0.15">
      <c r="D1438" s="26"/>
      <c r="E1438" s="27"/>
    </row>
    <row r="1439" spans="4:5" x14ac:dyDescent="0.15">
      <c r="D1439" s="26"/>
      <c r="E1439" s="27"/>
    </row>
    <row r="1440" spans="4:5" x14ac:dyDescent="0.15">
      <c r="D1440" s="26"/>
      <c r="E1440" s="27"/>
    </row>
    <row r="1441" spans="4:5" x14ac:dyDescent="0.15">
      <c r="D1441" s="26"/>
      <c r="E1441" s="27"/>
    </row>
    <row r="1442" spans="4:5" x14ac:dyDescent="0.15">
      <c r="D1442" s="26"/>
      <c r="E1442" s="27"/>
    </row>
    <row r="1443" spans="4:5" x14ac:dyDescent="0.15">
      <c r="D1443" s="26"/>
      <c r="E1443" s="27"/>
    </row>
    <row r="1444" spans="4:5" x14ac:dyDescent="0.15">
      <c r="D1444" s="26"/>
      <c r="E1444" s="27"/>
    </row>
    <row r="1445" spans="4:5" x14ac:dyDescent="0.15">
      <c r="D1445" s="26"/>
      <c r="E1445" s="27"/>
    </row>
    <row r="1446" spans="4:5" x14ac:dyDescent="0.15">
      <c r="D1446" s="26"/>
      <c r="E1446" s="27"/>
    </row>
    <row r="1447" spans="4:5" x14ac:dyDescent="0.15">
      <c r="D1447" s="26"/>
      <c r="E1447" s="27"/>
    </row>
    <row r="1448" spans="4:5" x14ac:dyDescent="0.15">
      <c r="D1448" s="26"/>
      <c r="E1448" s="27"/>
    </row>
    <row r="1449" spans="4:5" x14ac:dyDescent="0.15">
      <c r="D1449" s="26"/>
      <c r="E1449" s="27"/>
    </row>
    <row r="1450" spans="4:5" x14ac:dyDescent="0.15">
      <c r="D1450" s="26"/>
      <c r="E1450" s="27"/>
    </row>
    <row r="1451" spans="4:5" x14ac:dyDescent="0.15">
      <c r="D1451" s="26"/>
      <c r="E1451" s="27"/>
    </row>
    <row r="1452" spans="4:5" x14ac:dyDescent="0.15">
      <c r="D1452" s="26"/>
      <c r="E1452" s="27"/>
    </row>
    <row r="1453" spans="4:5" x14ac:dyDescent="0.15">
      <c r="D1453" s="26"/>
      <c r="E1453" s="27"/>
    </row>
    <row r="1454" spans="4:5" x14ac:dyDescent="0.15">
      <c r="D1454" s="26"/>
      <c r="E1454" s="27"/>
    </row>
    <row r="1455" spans="4:5" x14ac:dyDescent="0.15">
      <c r="D1455" s="26"/>
      <c r="E1455" s="27"/>
    </row>
    <row r="1456" spans="4:5" x14ac:dyDescent="0.15">
      <c r="D1456" s="26"/>
      <c r="E1456" s="27"/>
    </row>
    <row r="1457" spans="4:5" x14ac:dyDescent="0.15">
      <c r="D1457" s="26"/>
      <c r="E1457" s="27"/>
    </row>
    <row r="1458" spans="4:5" x14ac:dyDescent="0.15">
      <c r="D1458" s="26"/>
      <c r="E1458" s="27"/>
    </row>
    <row r="1459" spans="4:5" x14ac:dyDescent="0.15">
      <c r="D1459" s="26"/>
      <c r="E1459" s="27"/>
    </row>
    <row r="1460" spans="4:5" x14ac:dyDescent="0.15">
      <c r="D1460" s="26"/>
      <c r="E1460" s="27"/>
    </row>
    <row r="1461" spans="4:5" x14ac:dyDescent="0.15">
      <c r="D1461" s="26"/>
      <c r="E1461" s="27"/>
    </row>
    <row r="1462" spans="4:5" x14ac:dyDescent="0.15">
      <c r="D1462" s="26"/>
      <c r="E1462" s="27"/>
    </row>
    <row r="1463" spans="4:5" x14ac:dyDescent="0.15">
      <c r="D1463" s="26"/>
      <c r="E1463" s="27"/>
    </row>
    <row r="1464" spans="4:5" x14ac:dyDescent="0.15">
      <c r="D1464" s="26"/>
      <c r="E1464" s="27"/>
    </row>
    <row r="1465" spans="4:5" x14ac:dyDescent="0.15">
      <c r="D1465" s="26"/>
      <c r="E1465" s="27"/>
    </row>
    <row r="1466" spans="4:5" x14ac:dyDescent="0.15">
      <c r="D1466" s="26"/>
      <c r="E1466" s="27"/>
    </row>
    <row r="1467" spans="4:5" x14ac:dyDescent="0.15">
      <c r="D1467" s="26"/>
      <c r="E1467" s="27"/>
    </row>
    <row r="1468" spans="4:5" x14ac:dyDescent="0.15">
      <c r="D1468" s="26"/>
      <c r="E1468" s="27"/>
    </row>
    <row r="1469" spans="4:5" x14ac:dyDescent="0.15">
      <c r="D1469" s="26"/>
      <c r="E1469" s="27"/>
    </row>
    <row r="1470" spans="4:5" x14ac:dyDescent="0.15">
      <c r="D1470" s="26"/>
      <c r="E1470" s="27"/>
    </row>
    <row r="1471" spans="4:5" x14ac:dyDescent="0.15">
      <c r="D1471" s="26"/>
      <c r="E1471" s="27"/>
    </row>
    <row r="1472" spans="4:5" x14ac:dyDescent="0.15">
      <c r="D1472" s="26"/>
      <c r="E1472" s="27"/>
    </row>
    <row r="1473" spans="4:5" x14ac:dyDescent="0.15">
      <c r="D1473" s="26"/>
      <c r="E1473" s="27"/>
    </row>
    <row r="1474" spans="4:5" x14ac:dyDescent="0.15">
      <c r="D1474" s="26"/>
      <c r="E1474" s="27"/>
    </row>
    <row r="1475" spans="4:5" x14ac:dyDescent="0.15">
      <c r="D1475" s="26"/>
      <c r="E1475" s="27"/>
    </row>
    <row r="1476" spans="4:5" x14ac:dyDescent="0.15">
      <c r="D1476" s="26"/>
      <c r="E1476" s="27"/>
    </row>
    <row r="1477" spans="4:5" x14ac:dyDescent="0.15">
      <c r="D1477" s="26"/>
      <c r="E1477" s="27"/>
    </row>
    <row r="1478" spans="4:5" x14ac:dyDescent="0.15">
      <c r="D1478" s="26"/>
      <c r="E1478" s="27"/>
    </row>
    <row r="1479" spans="4:5" x14ac:dyDescent="0.15">
      <c r="D1479" s="26"/>
      <c r="E1479" s="27"/>
    </row>
    <row r="1480" spans="4:5" x14ac:dyDescent="0.15">
      <c r="D1480" s="26"/>
      <c r="E1480" s="27"/>
    </row>
    <row r="1481" spans="4:5" x14ac:dyDescent="0.15">
      <c r="D1481" s="26"/>
      <c r="E1481" s="27"/>
    </row>
    <row r="1482" spans="4:5" x14ac:dyDescent="0.15">
      <c r="D1482" s="26"/>
      <c r="E1482" s="27"/>
    </row>
    <row r="1483" spans="4:5" x14ac:dyDescent="0.15">
      <c r="D1483" s="26"/>
      <c r="E1483" s="27"/>
    </row>
    <row r="1484" spans="4:5" x14ac:dyDescent="0.15">
      <c r="D1484" s="26"/>
      <c r="E1484" s="27"/>
    </row>
    <row r="1485" spans="4:5" x14ac:dyDescent="0.15">
      <c r="D1485" s="26"/>
      <c r="E1485" s="27"/>
    </row>
    <row r="1486" spans="4:5" x14ac:dyDescent="0.15">
      <c r="D1486" s="26"/>
      <c r="E1486" s="27"/>
    </row>
    <row r="1487" spans="4:5" x14ac:dyDescent="0.15">
      <c r="D1487" s="26"/>
      <c r="E1487" s="27"/>
    </row>
    <row r="1488" spans="4:5" x14ac:dyDescent="0.15">
      <c r="D1488" s="26"/>
      <c r="E1488" s="27"/>
    </row>
    <row r="1489" spans="4:5" x14ac:dyDescent="0.15">
      <c r="D1489" s="26"/>
      <c r="E1489" s="27"/>
    </row>
    <row r="1490" spans="4:5" x14ac:dyDescent="0.15">
      <c r="D1490" s="26"/>
      <c r="E1490" s="27"/>
    </row>
    <row r="1491" spans="4:5" x14ac:dyDescent="0.15">
      <c r="D1491" s="26"/>
      <c r="E1491" s="27"/>
    </row>
    <row r="1492" spans="4:5" x14ac:dyDescent="0.15">
      <c r="D1492" s="26"/>
      <c r="E1492" s="27"/>
    </row>
    <row r="1493" spans="4:5" x14ac:dyDescent="0.15">
      <c r="D1493" s="26"/>
      <c r="E1493" s="27"/>
    </row>
    <row r="1494" spans="4:5" x14ac:dyDescent="0.15">
      <c r="D1494" s="26"/>
      <c r="E1494" s="27"/>
    </row>
    <row r="1495" spans="4:5" x14ac:dyDescent="0.15">
      <c r="D1495" s="26"/>
      <c r="E1495" s="27"/>
    </row>
    <row r="1496" spans="4:5" x14ac:dyDescent="0.15">
      <c r="D1496" s="26"/>
      <c r="E1496" s="27"/>
    </row>
    <row r="1497" spans="4:5" x14ac:dyDescent="0.15">
      <c r="D1497" s="26"/>
      <c r="E1497" s="27"/>
    </row>
    <row r="1498" spans="4:5" x14ac:dyDescent="0.15">
      <c r="D1498" s="26"/>
      <c r="E1498" s="27"/>
    </row>
    <row r="1499" spans="4:5" x14ac:dyDescent="0.15">
      <c r="D1499" s="26"/>
      <c r="E1499" s="27"/>
    </row>
    <row r="1500" spans="4:5" x14ac:dyDescent="0.15">
      <c r="D1500" s="26"/>
      <c r="E1500" s="27"/>
    </row>
    <row r="1501" spans="4:5" x14ac:dyDescent="0.15">
      <c r="D1501" s="26"/>
      <c r="E1501" s="27"/>
    </row>
    <row r="1502" spans="4:5" x14ac:dyDescent="0.15">
      <c r="D1502" s="26"/>
      <c r="E1502" s="27"/>
    </row>
    <row r="1503" spans="4:5" x14ac:dyDescent="0.15">
      <c r="D1503" s="26"/>
      <c r="E1503" s="27"/>
    </row>
    <row r="1504" spans="4:5" x14ac:dyDescent="0.15">
      <c r="D1504" s="26"/>
      <c r="E1504" s="27"/>
    </row>
    <row r="1505" spans="4:5" x14ac:dyDescent="0.15">
      <c r="D1505" s="26"/>
      <c r="E1505" s="27"/>
    </row>
    <row r="1506" spans="4:5" x14ac:dyDescent="0.15">
      <c r="D1506" s="26"/>
      <c r="E1506" s="27"/>
    </row>
    <row r="1507" spans="4:5" x14ac:dyDescent="0.15">
      <c r="D1507" s="26"/>
      <c r="E1507" s="27"/>
    </row>
    <row r="1508" spans="4:5" x14ac:dyDescent="0.15">
      <c r="D1508" s="26"/>
      <c r="E1508" s="27"/>
    </row>
    <row r="1509" spans="4:5" x14ac:dyDescent="0.15">
      <c r="D1509" s="26"/>
      <c r="E1509" s="27"/>
    </row>
    <row r="1510" spans="4:5" x14ac:dyDescent="0.15">
      <c r="D1510" s="26"/>
      <c r="E1510" s="27"/>
    </row>
    <row r="1511" spans="4:5" x14ac:dyDescent="0.15">
      <c r="D1511" s="26"/>
      <c r="E1511" s="27"/>
    </row>
    <row r="1512" spans="4:5" x14ac:dyDescent="0.15">
      <c r="D1512" s="26"/>
      <c r="E1512" s="27"/>
    </row>
    <row r="1513" spans="4:5" x14ac:dyDescent="0.15">
      <c r="D1513" s="26"/>
      <c r="E1513" s="27"/>
    </row>
    <row r="1514" spans="4:5" x14ac:dyDescent="0.15">
      <c r="D1514" s="26"/>
      <c r="E1514" s="27"/>
    </row>
    <row r="1515" spans="4:5" x14ac:dyDescent="0.15">
      <c r="D1515" s="26"/>
      <c r="E1515" s="27"/>
    </row>
    <row r="1516" spans="4:5" x14ac:dyDescent="0.15">
      <c r="D1516" s="26"/>
      <c r="E1516" s="27"/>
    </row>
    <row r="1517" spans="4:5" x14ac:dyDescent="0.15">
      <c r="D1517" s="26"/>
      <c r="E1517" s="27"/>
    </row>
    <row r="1518" spans="4:5" x14ac:dyDescent="0.15">
      <c r="D1518" s="26"/>
      <c r="E1518" s="27"/>
    </row>
    <row r="1519" spans="4:5" x14ac:dyDescent="0.15">
      <c r="D1519" s="26"/>
      <c r="E1519" s="27"/>
    </row>
    <row r="1520" spans="4:5" x14ac:dyDescent="0.15">
      <c r="D1520" s="26"/>
      <c r="E1520" s="27"/>
    </row>
    <row r="1521" spans="4:5" x14ac:dyDescent="0.15">
      <c r="D1521" s="26"/>
      <c r="E1521" s="27"/>
    </row>
    <row r="1522" spans="4:5" x14ac:dyDescent="0.15">
      <c r="D1522" s="26"/>
      <c r="E1522" s="27"/>
    </row>
    <row r="1523" spans="4:5" x14ac:dyDescent="0.15">
      <c r="D1523" s="26"/>
      <c r="E1523" s="27"/>
    </row>
    <row r="1524" spans="4:5" x14ac:dyDescent="0.15">
      <c r="D1524" s="26"/>
      <c r="E1524" s="27"/>
    </row>
    <row r="1525" spans="4:5" x14ac:dyDescent="0.15">
      <c r="D1525" s="26"/>
      <c r="E1525" s="27"/>
    </row>
    <row r="1526" spans="4:5" x14ac:dyDescent="0.15">
      <c r="D1526" s="26"/>
      <c r="E1526" s="27"/>
    </row>
    <row r="1527" spans="4:5" x14ac:dyDescent="0.15">
      <c r="D1527" s="26"/>
      <c r="E1527" s="27"/>
    </row>
    <row r="1528" spans="4:5" x14ac:dyDescent="0.15">
      <c r="D1528" s="26"/>
      <c r="E1528" s="27"/>
    </row>
    <row r="1529" spans="4:5" x14ac:dyDescent="0.15">
      <c r="D1529" s="26"/>
      <c r="E1529" s="27"/>
    </row>
    <row r="1530" spans="4:5" x14ac:dyDescent="0.15">
      <c r="D1530" s="26"/>
      <c r="E1530" s="27"/>
    </row>
    <row r="1531" spans="4:5" x14ac:dyDescent="0.15">
      <c r="D1531" s="26"/>
      <c r="E1531" s="27"/>
    </row>
    <row r="1532" spans="4:5" x14ac:dyDescent="0.15">
      <c r="D1532" s="26"/>
      <c r="E1532" s="27"/>
    </row>
    <row r="1533" spans="4:5" x14ac:dyDescent="0.15">
      <c r="D1533" s="26"/>
      <c r="E1533" s="27"/>
    </row>
    <row r="1534" spans="4:5" x14ac:dyDescent="0.15">
      <c r="D1534" s="26"/>
      <c r="E1534" s="27"/>
    </row>
    <row r="1535" spans="4:5" x14ac:dyDescent="0.15">
      <c r="D1535" s="26"/>
      <c r="E1535" s="27"/>
    </row>
    <row r="1536" spans="4:5" x14ac:dyDescent="0.15">
      <c r="D1536" s="26"/>
      <c r="E1536" s="27"/>
    </row>
    <row r="1537" spans="4:5" x14ac:dyDescent="0.15">
      <c r="D1537" s="26"/>
      <c r="E1537" s="27"/>
    </row>
    <row r="1538" spans="4:5" x14ac:dyDescent="0.15">
      <c r="D1538" s="26"/>
      <c r="E1538" s="27"/>
    </row>
    <row r="1539" spans="4:5" x14ac:dyDescent="0.15">
      <c r="D1539" s="26"/>
      <c r="E1539" s="27"/>
    </row>
    <row r="1540" spans="4:5" x14ac:dyDescent="0.15">
      <c r="D1540" s="26"/>
      <c r="E1540" s="27"/>
    </row>
    <row r="1541" spans="4:5" x14ac:dyDescent="0.15">
      <c r="D1541" s="26"/>
      <c r="E1541" s="27"/>
    </row>
    <row r="1542" spans="4:5" x14ac:dyDescent="0.15">
      <c r="D1542" s="26"/>
      <c r="E1542" s="27"/>
    </row>
    <row r="1543" spans="4:5" x14ac:dyDescent="0.15">
      <c r="D1543" s="26"/>
      <c r="E1543" s="27"/>
    </row>
    <row r="1544" spans="4:5" x14ac:dyDescent="0.15">
      <c r="D1544" s="26"/>
      <c r="E1544" s="27"/>
    </row>
    <row r="1545" spans="4:5" x14ac:dyDescent="0.15">
      <c r="D1545" s="26"/>
      <c r="E1545" s="27"/>
    </row>
    <row r="1546" spans="4:5" x14ac:dyDescent="0.15">
      <c r="D1546" s="26"/>
      <c r="E1546" s="27"/>
    </row>
    <row r="1547" spans="4:5" x14ac:dyDescent="0.15">
      <c r="D1547" s="26"/>
      <c r="E1547" s="27"/>
    </row>
    <row r="1548" spans="4:5" x14ac:dyDescent="0.15">
      <c r="D1548" s="26"/>
      <c r="E1548" s="27"/>
    </row>
    <row r="1549" spans="4:5" x14ac:dyDescent="0.15">
      <c r="D1549" s="26"/>
      <c r="E1549" s="27"/>
    </row>
    <row r="1550" spans="4:5" x14ac:dyDescent="0.15">
      <c r="D1550" s="26"/>
      <c r="E1550" s="27"/>
    </row>
    <row r="1551" spans="4:5" x14ac:dyDescent="0.15">
      <c r="D1551" s="26"/>
      <c r="E1551" s="27"/>
    </row>
    <row r="1552" spans="4:5" x14ac:dyDescent="0.15">
      <c r="D1552" s="26"/>
      <c r="E1552" s="27"/>
    </row>
    <row r="1553" spans="4:5" x14ac:dyDescent="0.15">
      <c r="D1553" s="26"/>
      <c r="E1553" s="27"/>
    </row>
    <row r="1554" spans="4:5" x14ac:dyDescent="0.15">
      <c r="D1554" s="26"/>
      <c r="E1554" s="27"/>
    </row>
    <row r="1555" spans="4:5" x14ac:dyDescent="0.15">
      <c r="D1555" s="26"/>
      <c r="E1555" s="27"/>
    </row>
    <row r="1556" spans="4:5" x14ac:dyDescent="0.15">
      <c r="D1556" s="26"/>
      <c r="E1556" s="27"/>
    </row>
    <row r="1557" spans="4:5" x14ac:dyDescent="0.15">
      <c r="D1557" s="26"/>
      <c r="E1557" s="27"/>
    </row>
    <row r="1558" spans="4:5" x14ac:dyDescent="0.15">
      <c r="D1558" s="26"/>
      <c r="E1558" s="27"/>
    </row>
    <row r="1559" spans="4:5" x14ac:dyDescent="0.15">
      <c r="D1559" s="26"/>
      <c r="E1559" s="27"/>
    </row>
    <row r="1560" spans="4:5" x14ac:dyDescent="0.15">
      <c r="D1560" s="26"/>
      <c r="E1560" s="27"/>
    </row>
    <row r="1561" spans="4:5" x14ac:dyDescent="0.15">
      <c r="D1561" s="26"/>
      <c r="E1561" s="27"/>
    </row>
    <row r="1562" spans="4:5" x14ac:dyDescent="0.15">
      <c r="D1562" s="26"/>
      <c r="E1562" s="27"/>
    </row>
    <row r="1563" spans="4:5" x14ac:dyDescent="0.15">
      <c r="D1563" s="26"/>
      <c r="E1563" s="27"/>
    </row>
    <row r="1564" spans="4:5" x14ac:dyDescent="0.15">
      <c r="D1564" s="26"/>
      <c r="E1564" s="27"/>
    </row>
    <row r="1565" spans="4:5" x14ac:dyDescent="0.15">
      <c r="D1565" s="26"/>
      <c r="E1565" s="27"/>
    </row>
    <row r="1566" spans="4:5" x14ac:dyDescent="0.15">
      <c r="D1566" s="26"/>
      <c r="E1566" s="27"/>
    </row>
    <row r="1567" spans="4:5" x14ac:dyDescent="0.15">
      <c r="D1567" s="26"/>
      <c r="E1567" s="27"/>
    </row>
    <row r="1568" spans="4:5" x14ac:dyDescent="0.15">
      <c r="D1568" s="26"/>
      <c r="E1568" s="27"/>
    </row>
    <row r="1569" spans="4:5" x14ac:dyDescent="0.15">
      <c r="D1569" s="26"/>
      <c r="E1569" s="27"/>
    </row>
    <row r="1570" spans="4:5" x14ac:dyDescent="0.15">
      <c r="D1570" s="26"/>
      <c r="E1570" s="27"/>
    </row>
    <row r="1571" spans="4:5" x14ac:dyDescent="0.15">
      <c r="D1571" s="26"/>
      <c r="E1571" s="27"/>
    </row>
    <row r="1572" spans="4:5" x14ac:dyDescent="0.15">
      <c r="D1572" s="26"/>
      <c r="E1572" s="27"/>
    </row>
    <row r="1573" spans="4:5" x14ac:dyDescent="0.15">
      <c r="D1573" s="26"/>
      <c r="E1573" s="27"/>
    </row>
    <row r="1574" spans="4:5" x14ac:dyDescent="0.15">
      <c r="D1574" s="26"/>
      <c r="E1574" s="27"/>
    </row>
    <row r="1575" spans="4:5" x14ac:dyDescent="0.15">
      <c r="D1575" s="26"/>
      <c r="E1575" s="27"/>
    </row>
    <row r="1576" spans="4:5" x14ac:dyDescent="0.15">
      <c r="D1576" s="26"/>
      <c r="E1576" s="27"/>
    </row>
    <row r="1577" spans="4:5" x14ac:dyDescent="0.15">
      <c r="D1577" s="26"/>
      <c r="E1577" s="27"/>
    </row>
    <row r="1578" spans="4:5" x14ac:dyDescent="0.15">
      <c r="D1578" s="26"/>
      <c r="E1578" s="27"/>
    </row>
    <row r="1579" spans="4:5" x14ac:dyDescent="0.15">
      <c r="D1579" s="26"/>
      <c r="E1579" s="27"/>
    </row>
    <row r="1580" spans="4:5" x14ac:dyDescent="0.15">
      <c r="D1580" s="26"/>
      <c r="E1580" s="27"/>
    </row>
    <row r="1581" spans="4:5" x14ac:dyDescent="0.15">
      <c r="D1581" s="26"/>
      <c r="E1581" s="27"/>
    </row>
    <row r="1582" spans="4:5" x14ac:dyDescent="0.15">
      <c r="D1582" s="26"/>
      <c r="E1582" s="27"/>
    </row>
    <row r="1583" spans="4:5" x14ac:dyDescent="0.15">
      <c r="D1583" s="26"/>
      <c r="E1583" s="27"/>
    </row>
    <row r="1584" spans="4:5" x14ac:dyDescent="0.15">
      <c r="D1584" s="26"/>
      <c r="E1584" s="27"/>
    </row>
    <row r="1585" spans="4:5" x14ac:dyDescent="0.15">
      <c r="D1585" s="26"/>
      <c r="E1585" s="27"/>
    </row>
    <row r="1586" spans="4:5" x14ac:dyDescent="0.15">
      <c r="D1586" s="26"/>
      <c r="E1586" s="27"/>
    </row>
    <row r="1587" spans="4:5" x14ac:dyDescent="0.15">
      <c r="D1587" s="26"/>
      <c r="E1587" s="27"/>
    </row>
    <row r="1588" spans="4:5" x14ac:dyDescent="0.15">
      <c r="D1588" s="26"/>
      <c r="E1588" s="27"/>
    </row>
    <row r="1589" spans="4:5" x14ac:dyDescent="0.15">
      <c r="D1589" s="26"/>
      <c r="E1589" s="27"/>
    </row>
    <row r="1590" spans="4:5" x14ac:dyDescent="0.15">
      <c r="D1590" s="26"/>
      <c r="E1590" s="27"/>
    </row>
    <row r="1591" spans="4:5" x14ac:dyDescent="0.15">
      <c r="D1591" s="26"/>
      <c r="E1591" s="27"/>
    </row>
    <row r="1592" spans="4:5" x14ac:dyDescent="0.15">
      <c r="D1592" s="26"/>
      <c r="E1592" s="27"/>
    </row>
    <row r="1593" spans="4:5" x14ac:dyDescent="0.15">
      <c r="D1593" s="26"/>
      <c r="E1593" s="27"/>
    </row>
    <row r="1594" spans="4:5" x14ac:dyDescent="0.15">
      <c r="D1594" s="26"/>
      <c r="E1594" s="27"/>
    </row>
    <row r="1595" spans="4:5" x14ac:dyDescent="0.15">
      <c r="D1595" s="26"/>
      <c r="E1595" s="27"/>
    </row>
    <row r="1596" spans="4:5" x14ac:dyDescent="0.15">
      <c r="D1596" s="26"/>
      <c r="E1596" s="27"/>
    </row>
    <row r="1597" spans="4:5" x14ac:dyDescent="0.15">
      <c r="D1597" s="26"/>
      <c r="E1597" s="27"/>
    </row>
    <row r="1598" spans="4:5" x14ac:dyDescent="0.15">
      <c r="D1598" s="26"/>
      <c r="E1598" s="27"/>
    </row>
    <row r="1599" spans="4:5" x14ac:dyDescent="0.15">
      <c r="D1599" s="26"/>
      <c r="E1599" s="27"/>
    </row>
    <row r="1600" spans="4:5" x14ac:dyDescent="0.15">
      <c r="D1600" s="26"/>
      <c r="E1600" s="27"/>
    </row>
    <row r="1601" spans="4:5" x14ac:dyDescent="0.15">
      <c r="D1601" s="26"/>
      <c r="E1601" s="27"/>
    </row>
    <row r="1602" spans="4:5" x14ac:dyDescent="0.15">
      <c r="D1602" s="26"/>
      <c r="E1602" s="27"/>
    </row>
    <row r="1603" spans="4:5" x14ac:dyDescent="0.15">
      <c r="D1603" s="26"/>
      <c r="E1603" s="27"/>
    </row>
    <row r="1604" spans="4:5" x14ac:dyDescent="0.15">
      <c r="D1604" s="26"/>
      <c r="E1604" s="27"/>
    </row>
    <row r="1605" spans="4:5" x14ac:dyDescent="0.15">
      <c r="D1605" s="26"/>
      <c r="E1605" s="27"/>
    </row>
    <row r="1606" spans="4:5" x14ac:dyDescent="0.15">
      <c r="D1606" s="26"/>
      <c r="E1606" s="27"/>
    </row>
    <row r="1607" spans="4:5" x14ac:dyDescent="0.15">
      <c r="D1607" s="26"/>
      <c r="E1607" s="27"/>
    </row>
    <row r="1608" spans="4:5" x14ac:dyDescent="0.15">
      <c r="D1608" s="26"/>
      <c r="E1608" s="27"/>
    </row>
    <row r="1609" spans="4:5" x14ac:dyDescent="0.15">
      <c r="D1609" s="26"/>
      <c r="E1609" s="27"/>
    </row>
    <row r="1610" spans="4:5" x14ac:dyDescent="0.15">
      <c r="D1610" s="26"/>
      <c r="E1610" s="27"/>
    </row>
    <row r="1611" spans="4:5" x14ac:dyDescent="0.15">
      <c r="D1611" s="26"/>
      <c r="E1611" s="27"/>
    </row>
    <row r="1612" spans="4:5" x14ac:dyDescent="0.15">
      <c r="D1612" s="26"/>
      <c r="E1612" s="27"/>
    </row>
    <row r="1613" spans="4:5" x14ac:dyDescent="0.15">
      <c r="D1613" s="26"/>
      <c r="E1613" s="27"/>
    </row>
    <row r="1614" spans="4:5" x14ac:dyDescent="0.15">
      <c r="D1614" s="26"/>
      <c r="E1614" s="27"/>
    </row>
    <row r="1615" spans="4:5" x14ac:dyDescent="0.15">
      <c r="D1615" s="26"/>
      <c r="E1615" s="27"/>
    </row>
    <row r="1616" spans="4:5" x14ac:dyDescent="0.15">
      <c r="D1616" s="26"/>
      <c r="E1616" s="27"/>
    </row>
    <row r="1617" spans="4:5" x14ac:dyDescent="0.15">
      <c r="D1617" s="26"/>
      <c r="E1617" s="27"/>
    </row>
    <row r="1618" spans="4:5" x14ac:dyDescent="0.15">
      <c r="D1618" s="26"/>
      <c r="E1618" s="27"/>
    </row>
    <row r="1619" spans="4:5" x14ac:dyDescent="0.15">
      <c r="D1619" s="26"/>
      <c r="E1619" s="27"/>
    </row>
    <row r="1620" spans="4:5" x14ac:dyDescent="0.15">
      <c r="D1620" s="26"/>
      <c r="E1620" s="27"/>
    </row>
    <row r="1621" spans="4:5" x14ac:dyDescent="0.15">
      <c r="D1621" s="26"/>
      <c r="E1621" s="27"/>
    </row>
    <row r="1622" spans="4:5" x14ac:dyDescent="0.15">
      <c r="D1622" s="26"/>
      <c r="E1622" s="27"/>
    </row>
    <row r="1623" spans="4:5" x14ac:dyDescent="0.15">
      <c r="D1623" s="26"/>
      <c r="E1623" s="27"/>
    </row>
    <row r="1624" spans="4:5" x14ac:dyDescent="0.15">
      <c r="D1624" s="26"/>
      <c r="E1624" s="27"/>
    </row>
    <row r="1625" spans="4:5" x14ac:dyDescent="0.15">
      <c r="D1625" s="26"/>
      <c r="E1625" s="27"/>
    </row>
    <row r="1626" spans="4:5" x14ac:dyDescent="0.15">
      <c r="D1626" s="26"/>
      <c r="E1626" s="27"/>
    </row>
    <row r="1627" spans="4:5" x14ac:dyDescent="0.15">
      <c r="D1627" s="26"/>
      <c r="E1627" s="27"/>
    </row>
    <row r="1628" spans="4:5" x14ac:dyDescent="0.15">
      <c r="D1628" s="26"/>
      <c r="E1628" s="27"/>
    </row>
    <row r="1629" spans="4:5" x14ac:dyDescent="0.15">
      <c r="D1629" s="26"/>
      <c r="E1629" s="27"/>
    </row>
    <row r="1630" spans="4:5" x14ac:dyDescent="0.15">
      <c r="D1630" s="26"/>
      <c r="E1630" s="27"/>
    </row>
    <row r="1631" spans="4:5" x14ac:dyDescent="0.15">
      <c r="D1631" s="26"/>
      <c r="E1631" s="27"/>
    </row>
    <row r="1632" spans="4:5" x14ac:dyDescent="0.15">
      <c r="D1632" s="26"/>
      <c r="E1632" s="27"/>
    </row>
    <row r="1633" spans="4:5" x14ac:dyDescent="0.15">
      <c r="D1633" s="26"/>
      <c r="E1633" s="27"/>
    </row>
    <row r="1634" spans="4:5" x14ac:dyDescent="0.15">
      <c r="D1634" s="26"/>
      <c r="E1634" s="27"/>
    </row>
    <row r="1635" spans="4:5" x14ac:dyDescent="0.15">
      <c r="D1635" s="26"/>
      <c r="E1635" s="27"/>
    </row>
    <row r="1636" spans="4:5" x14ac:dyDescent="0.15">
      <c r="D1636" s="26"/>
      <c r="E1636" s="27"/>
    </row>
    <row r="1637" spans="4:5" x14ac:dyDescent="0.15">
      <c r="D1637" s="26"/>
      <c r="E1637" s="27"/>
    </row>
    <row r="1638" spans="4:5" x14ac:dyDescent="0.15">
      <c r="D1638" s="26"/>
      <c r="E1638" s="27"/>
    </row>
    <row r="1639" spans="4:5" x14ac:dyDescent="0.15">
      <c r="D1639" s="26"/>
      <c r="E1639" s="27"/>
    </row>
    <row r="1640" spans="4:5" x14ac:dyDescent="0.15">
      <c r="D1640" s="26"/>
      <c r="E1640" s="27"/>
    </row>
    <row r="1641" spans="4:5" x14ac:dyDescent="0.15">
      <c r="D1641" s="26"/>
      <c r="E1641" s="27"/>
    </row>
    <row r="1642" spans="4:5" x14ac:dyDescent="0.15">
      <c r="D1642" s="26"/>
      <c r="E1642" s="27"/>
    </row>
    <row r="1643" spans="4:5" x14ac:dyDescent="0.15">
      <c r="D1643" s="26"/>
      <c r="E1643" s="27"/>
    </row>
    <row r="1644" spans="4:5" x14ac:dyDescent="0.15">
      <c r="D1644" s="26"/>
      <c r="E1644" s="27"/>
    </row>
    <row r="1645" spans="4:5" x14ac:dyDescent="0.15">
      <c r="D1645" s="26"/>
      <c r="E1645" s="27"/>
    </row>
    <row r="1646" spans="4:5" x14ac:dyDescent="0.15">
      <c r="D1646" s="26"/>
      <c r="E1646" s="27"/>
    </row>
    <row r="1647" spans="4:5" x14ac:dyDescent="0.15">
      <c r="D1647" s="26"/>
      <c r="E1647" s="27"/>
    </row>
    <row r="1648" spans="4:5" x14ac:dyDescent="0.15">
      <c r="D1648" s="26"/>
      <c r="E1648" s="27"/>
    </row>
    <row r="1649" spans="4:5" x14ac:dyDescent="0.15">
      <c r="D1649" s="26"/>
      <c r="E1649" s="27"/>
    </row>
    <row r="1650" spans="4:5" x14ac:dyDescent="0.15">
      <c r="D1650" s="26"/>
      <c r="E1650" s="27"/>
    </row>
    <row r="1651" spans="4:5" x14ac:dyDescent="0.15">
      <c r="D1651" s="26"/>
      <c r="E1651" s="27"/>
    </row>
    <row r="1652" spans="4:5" x14ac:dyDescent="0.15">
      <c r="D1652" s="26"/>
      <c r="E1652" s="27"/>
    </row>
    <row r="1653" spans="4:5" x14ac:dyDescent="0.15">
      <c r="D1653" s="26"/>
      <c r="E1653" s="27"/>
    </row>
    <row r="1654" spans="4:5" x14ac:dyDescent="0.15">
      <c r="D1654" s="26"/>
      <c r="E1654" s="27"/>
    </row>
    <row r="1655" spans="4:5" x14ac:dyDescent="0.15">
      <c r="D1655" s="26"/>
      <c r="E1655" s="27"/>
    </row>
    <row r="1656" spans="4:5" x14ac:dyDescent="0.15">
      <c r="D1656" s="26"/>
      <c r="E1656" s="27"/>
    </row>
    <row r="1657" spans="4:5" x14ac:dyDescent="0.15">
      <c r="D1657" s="26"/>
      <c r="E1657" s="27"/>
    </row>
    <row r="1658" spans="4:5" x14ac:dyDescent="0.15">
      <c r="D1658" s="26"/>
      <c r="E1658" s="27"/>
    </row>
    <row r="1659" spans="4:5" x14ac:dyDescent="0.15">
      <c r="D1659" s="26"/>
      <c r="E1659" s="27"/>
    </row>
    <row r="1660" spans="4:5" x14ac:dyDescent="0.15">
      <c r="D1660" s="26"/>
      <c r="E1660" s="27"/>
    </row>
    <row r="1661" spans="4:5" x14ac:dyDescent="0.15">
      <c r="D1661" s="26"/>
      <c r="E1661" s="27"/>
    </row>
    <row r="1662" spans="4:5" x14ac:dyDescent="0.15">
      <c r="D1662" s="26"/>
      <c r="E1662" s="27"/>
    </row>
    <row r="1663" spans="4:5" x14ac:dyDescent="0.15">
      <c r="D1663" s="26"/>
      <c r="E1663" s="27"/>
    </row>
    <row r="1664" spans="4:5" x14ac:dyDescent="0.15">
      <c r="D1664" s="26"/>
      <c r="E1664" s="27"/>
    </row>
    <row r="1665" spans="4:5" x14ac:dyDescent="0.15">
      <c r="D1665" s="26"/>
      <c r="E1665" s="27"/>
    </row>
    <row r="1666" spans="4:5" x14ac:dyDescent="0.15">
      <c r="D1666" s="26"/>
      <c r="E1666" s="27"/>
    </row>
    <row r="1667" spans="4:5" x14ac:dyDescent="0.15">
      <c r="D1667" s="26"/>
      <c r="E1667" s="27"/>
    </row>
    <row r="1668" spans="4:5" x14ac:dyDescent="0.15">
      <c r="D1668" s="26"/>
      <c r="E1668" s="27"/>
    </row>
    <row r="1669" spans="4:5" x14ac:dyDescent="0.15">
      <c r="D1669" s="26"/>
      <c r="E1669" s="27"/>
    </row>
    <row r="1670" spans="4:5" x14ac:dyDescent="0.15">
      <c r="D1670" s="26"/>
      <c r="E1670" s="27"/>
    </row>
    <row r="1671" spans="4:5" x14ac:dyDescent="0.15">
      <c r="D1671" s="26"/>
      <c r="E1671" s="27"/>
    </row>
    <row r="1672" spans="4:5" x14ac:dyDescent="0.15">
      <c r="D1672" s="26"/>
      <c r="E1672" s="27"/>
    </row>
    <row r="1673" spans="4:5" x14ac:dyDescent="0.15">
      <c r="D1673" s="26"/>
      <c r="E1673" s="27"/>
    </row>
    <row r="1674" spans="4:5" x14ac:dyDescent="0.15">
      <c r="D1674" s="26"/>
      <c r="E1674" s="27"/>
    </row>
    <row r="1675" spans="4:5" x14ac:dyDescent="0.15">
      <c r="D1675" s="26"/>
      <c r="E1675" s="27"/>
    </row>
    <row r="1676" spans="4:5" x14ac:dyDescent="0.15">
      <c r="D1676" s="26"/>
      <c r="E1676" s="27"/>
    </row>
    <row r="1677" spans="4:5" x14ac:dyDescent="0.15">
      <c r="D1677" s="26"/>
      <c r="E1677" s="27"/>
    </row>
    <row r="1678" spans="4:5" x14ac:dyDescent="0.15">
      <c r="D1678" s="26"/>
      <c r="E1678" s="27"/>
    </row>
    <row r="1679" spans="4:5" x14ac:dyDescent="0.15">
      <c r="D1679" s="26"/>
      <c r="E1679" s="27"/>
    </row>
    <row r="1680" spans="4:5" x14ac:dyDescent="0.15">
      <c r="D1680" s="26"/>
      <c r="E1680" s="27"/>
    </row>
    <row r="1681" spans="4:5" x14ac:dyDescent="0.15">
      <c r="D1681" s="26"/>
      <c r="E1681" s="27"/>
    </row>
    <row r="1682" spans="4:5" x14ac:dyDescent="0.15">
      <c r="D1682" s="26"/>
      <c r="E1682" s="27"/>
    </row>
    <row r="1683" spans="4:5" x14ac:dyDescent="0.15">
      <c r="D1683" s="26"/>
      <c r="E1683" s="27"/>
    </row>
    <row r="1684" spans="4:5" x14ac:dyDescent="0.15">
      <c r="D1684" s="26"/>
      <c r="E1684" s="27"/>
    </row>
    <row r="1685" spans="4:5" x14ac:dyDescent="0.15">
      <c r="D1685" s="26"/>
      <c r="E1685" s="27"/>
    </row>
    <row r="1686" spans="4:5" x14ac:dyDescent="0.15">
      <c r="D1686" s="26"/>
      <c r="E1686" s="27"/>
    </row>
    <row r="1687" spans="4:5" x14ac:dyDescent="0.15">
      <c r="D1687" s="26"/>
      <c r="E1687" s="27"/>
    </row>
    <row r="1688" spans="4:5" x14ac:dyDescent="0.15">
      <c r="D1688" s="26"/>
      <c r="E1688" s="27"/>
    </row>
    <row r="1689" spans="4:5" x14ac:dyDescent="0.15">
      <c r="D1689" s="26"/>
      <c r="E1689" s="27"/>
    </row>
    <row r="1690" spans="4:5" x14ac:dyDescent="0.15">
      <c r="D1690" s="26"/>
      <c r="E1690" s="27"/>
    </row>
    <row r="1691" spans="4:5" x14ac:dyDescent="0.15">
      <c r="D1691" s="26"/>
      <c r="E1691" s="27"/>
    </row>
    <row r="1692" spans="4:5" x14ac:dyDescent="0.15">
      <c r="D1692" s="26"/>
      <c r="E1692" s="27"/>
    </row>
    <row r="1693" spans="4:5" x14ac:dyDescent="0.15">
      <c r="D1693" s="26"/>
      <c r="E1693" s="27"/>
    </row>
    <row r="1694" spans="4:5" x14ac:dyDescent="0.15">
      <c r="D1694" s="26"/>
      <c r="E1694" s="27"/>
    </row>
    <row r="1695" spans="4:5" x14ac:dyDescent="0.15">
      <c r="D1695" s="26"/>
      <c r="E1695" s="27"/>
    </row>
    <row r="1696" spans="4:5" x14ac:dyDescent="0.15">
      <c r="D1696" s="26"/>
      <c r="E1696" s="27"/>
    </row>
    <row r="1697" spans="4:5" x14ac:dyDescent="0.15">
      <c r="D1697" s="26"/>
      <c r="E1697" s="27"/>
    </row>
    <row r="1698" spans="4:5" x14ac:dyDescent="0.15">
      <c r="D1698" s="26"/>
      <c r="E1698" s="27"/>
    </row>
    <row r="1699" spans="4:5" x14ac:dyDescent="0.15">
      <c r="D1699" s="26"/>
      <c r="E1699" s="27"/>
    </row>
    <row r="1700" spans="4:5" x14ac:dyDescent="0.15">
      <c r="D1700" s="26"/>
      <c r="E1700" s="27"/>
    </row>
    <row r="1701" spans="4:5" x14ac:dyDescent="0.15">
      <c r="D1701" s="26"/>
      <c r="E1701" s="27"/>
    </row>
    <row r="1702" spans="4:5" x14ac:dyDescent="0.15">
      <c r="D1702" s="26"/>
      <c r="E1702" s="27"/>
    </row>
    <row r="1703" spans="4:5" x14ac:dyDescent="0.15">
      <c r="D1703" s="26"/>
      <c r="E1703" s="27"/>
    </row>
    <row r="1704" spans="4:5" x14ac:dyDescent="0.15">
      <c r="D1704" s="26"/>
      <c r="E1704" s="27"/>
    </row>
    <row r="1705" spans="4:5" x14ac:dyDescent="0.15">
      <c r="D1705" s="26"/>
      <c r="E1705" s="27"/>
    </row>
    <row r="1706" spans="4:5" x14ac:dyDescent="0.15">
      <c r="D1706" s="26"/>
      <c r="E1706" s="27"/>
    </row>
    <row r="1707" spans="4:5" x14ac:dyDescent="0.15">
      <c r="D1707" s="26"/>
      <c r="E1707" s="27"/>
    </row>
    <row r="1708" spans="4:5" x14ac:dyDescent="0.15">
      <c r="D1708" s="26"/>
      <c r="E1708" s="27"/>
    </row>
    <row r="1709" spans="4:5" x14ac:dyDescent="0.15">
      <c r="D1709" s="26"/>
      <c r="E1709" s="27"/>
    </row>
    <row r="1710" spans="4:5" x14ac:dyDescent="0.15">
      <c r="D1710" s="26"/>
      <c r="E1710" s="27"/>
    </row>
    <row r="1711" spans="4:5" x14ac:dyDescent="0.15">
      <c r="D1711" s="26"/>
      <c r="E1711" s="27"/>
    </row>
    <row r="1712" spans="4:5" x14ac:dyDescent="0.15">
      <c r="D1712" s="26"/>
      <c r="E1712" s="27"/>
    </row>
    <row r="1713" spans="4:5" x14ac:dyDescent="0.15">
      <c r="D1713" s="26"/>
      <c r="E1713" s="27"/>
    </row>
    <row r="1714" spans="4:5" x14ac:dyDescent="0.15">
      <c r="D1714" s="26"/>
      <c r="E1714" s="27"/>
    </row>
    <row r="1715" spans="4:5" x14ac:dyDescent="0.15">
      <c r="D1715" s="26"/>
      <c r="E1715" s="27"/>
    </row>
    <row r="1716" spans="4:5" x14ac:dyDescent="0.15">
      <c r="D1716" s="26"/>
      <c r="E1716" s="27"/>
    </row>
    <row r="1717" spans="4:5" x14ac:dyDescent="0.15">
      <c r="D1717" s="26"/>
      <c r="E1717" s="27"/>
    </row>
    <row r="1718" spans="4:5" x14ac:dyDescent="0.15">
      <c r="D1718" s="26"/>
      <c r="E1718" s="27"/>
    </row>
    <row r="1719" spans="4:5" x14ac:dyDescent="0.15">
      <c r="D1719" s="26"/>
      <c r="E1719" s="27"/>
    </row>
    <row r="1720" spans="4:5" x14ac:dyDescent="0.15">
      <c r="D1720" s="26"/>
      <c r="E1720" s="27"/>
    </row>
    <row r="1721" spans="4:5" x14ac:dyDescent="0.15">
      <c r="D1721" s="26"/>
      <c r="E1721" s="27"/>
    </row>
    <row r="1722" spans="4:5" x14ac:dyDescent="0.15">
      <c r="D1722" s="26"/>
      <c r="E1722" s="27"/>
    </row>
    <row r="1723" spans="4:5" x14ac:dyDescent="0.15">
      <c r="D1723" s="26"/>
      <c r="E1723" s="27"/>
    </row>
    <row r="1724" spans="4:5" x14ac:dyDescent="0.15">
      <c r="D1724" s="26"/>
      <c r="E1724" s="27"/>
    </row>
    <row r="1725" spans="4:5" x14ac:dyDescent="0.15">
      <c r="D1725" s="26"/>
      <c r="E1725" s="27"/>
    </row>
    <row r="1726" spans="4:5" x14ac:dyDescent="0.15">
      <c r="D1726" s="26"/>
      <c r="E1726" s="27"/>
    </row>
    <row r="1727" spans="4:5" x14ac:dyDescent="0.15">
      <c r="D1727" s="26"/>
      <c r="E1727" s="27"/>
    </row>
    <row r="1728" spans="4:5" x14ac:dyDescent="0.15">
      <c r="D1728" s="26"/>
      <c r="E1728" s="27"/>
    </row>
    <row r="1729" spans="4:5" x14ac:dyDescent="0.15">
      <c r="D1729" s="26"/>
      <c r="E1729" s="27"/>
    </row>
    <row r="1730" spans="4:5" x14ac:dyDescent="0.15">
      <c r="D1730" s="26"/>
      <c r="E1730" s="27"/>
    </row>
    <row r="1731" spans="4:5" x14ac:dyDescent="0.15">
      <c r="D1731" s="26"/>
      <c r="E1731" s="27"/>
    </row>
    <row r="1732" spans="4:5" x14ac:dyDescent="0.15">
      <c r="D1732" s="26"/>
      <c r="E1732" s="27"/>
    </row>
    <row r="1733" spans="4:5" x14ac:dyDescent="0.15">
      <c r="D1733" s="26"/>
      <c r="E1733" s="27"/>
    </row>
    <row r="1734" spans="4:5" x14ac:dyDescent="0.15">
      <c r="D1734" s="26"/>
      <c r="E1734" s="27"/>
    </row>
    <row r="1735" spans="4:5" x14ac:dyDescent="0.15">
      <c r="D1735" s="26"/>
      <c r="E1735" s="27"/>
    </row>
    <row r="1736" spans="4:5" x14ac:dyDescent="0.15">
      <c r="D1736" s="26"/>
      <c r="E1736" s="27"/>
    </row>
    <row r="1737" spans="4:5" x14ac:dyDescent="0.15">
      <c r="D1737" s="26"/>
      <c r="E1737" s="27"/>
    </row>
    <row r="1738" spans="4:5" x14ac:dyDescent="0.15">
      <c r="D1738" s="26"/>
      <c r="E1738" s="27"/>
    </row>
    <row r="1739" spans="4:5" x14ac:dyDescent="0.15">
      <c r="D1739" s="26"/>
      <c r="E1739" s="27"/>
    </row>
    <row r="1740" spans="4:5" x14ac:dyDescent="0.15">
      <c r="D1740" s="26"/>
      <c r="E1740" s="27"/>
    </row>
    <row r="1741" spans="4:5" x14ac:dyDescent="0.15">
      <c r="D1741" s="26"/>
      <c r="E1741" s="27"/>
    </row>
    <row r="1742" spans="4:5" x14ac:dyDescent="0.15">
      <c r="D1742" s="26"/>
      <c r="E1742" s="27"/>
    </row>
    <row r="1743" spans="4:5" x14ac:dyDescent="0.15">
      <c r="D1743" s="26"/>
      <c r="E1743" s="27"/>
    </row>
    <row r="1744" spans="4:5" x14ac:dyDescent="0.15">
      <c r="D1744" s="26"/>
      <c r="E1744" s="27"/>
    </row>
    <row r="1745" spans="4:5" x14ac:dyDescent="0.15">
      <c r="D1745" s="26"/>
      <c r="E1745" s="27"/>
    </row>
    <row r="1746" spans="4:5" x14ac:dyDescent="0.15">
      <c r="D1746" s="26"/>
      <c r="E1746" s="27"/>
    </row>
    <row r="1747" spans="4:5" x14ac:dyDescent="0.15">
      <c r="D1747" s="26"/>
      <c r="E1747" s="27"/>
    </row>
    <row r="1748" spans="4:5" x14ac:dyDescent="0.15">
      <c r="D1748" s="26"/>
      <c r="E1748" s="27"/>
    </row>
    <row r="1749" spans="4:5" x14ac:dyDescent="0.15">
      <c r="D1749" s="26"/>
      <c r="E1749" s="27"/>
    </row>
    <row r="1750" spans="4:5" x14ac:dyDescent="0.15">
      <c r="D1750" s="26"/>
      <c r="E1750" s="27"/>
    </row>
    <row r="1751" spans="4:5" x14ac:dyDescent="0.15">
      <c r="D1751" s="26"/>
      <c r="E1751" s="27"/>
    </row>
    <row r="1752" spans="4:5" x14ac:dyDescent="0.15">
      <c r="D1752" s="26"/>
      <c r="E1752" s="27"/>
    </row>
    <row r="1753" spans="4:5" x14ac:dyDescent="0.15">
      <c r="D1753" s="26"/>
      <c r="E1753" s="27"/>
    </row>
    <row r="1754" spans="4:5" x14ac:dyDescent="0.15">
      <c r="D1754" s="26"/>
      <c r="E1754" s="27"/>
    </row>
    <row r="1755" spans="4:5" x14ac:dyDescent="0.15">
      <c r="D1755" s="26"/>
      <c r="E1755" s="27"/>
    </row>
    <row r="1756" spans="4:5" x14ac:dyDescent="0.15">
      <c r="D1756" s="26"/>
      <c r="E1756" s="27"/>
    </row>
    <row r="1757" spans="4:5" x14ac:dyDescent="0.15">
      <c r="D1757" s="26"/>
      <c r="E1757" s="27"/>
    </row>
    <row r="1758" spans="4:5" x14ac:dyDescent="0.15">
      <c r="D1758" s="26"/>
      <c r="E1758" s="27"/>
    </row>
    <row r="1759" spans="4:5" x14ac:dyDescent="0.15">
      <c r="D1759" s="26"/>
      <c r="E1759" s="27"/>
    </row>
    <row r="1760" spans="4:5" x14ac:dyDescent="0.15">
      <c r="D1760" s="26"/>
      <c r="E1760" s="27"/>
    </row>
    <row r="1761" spans="4:5" x14ac:dyDescent="0.15">
      <c r="D1761" s="26"/>
      <c r="E1761" s="27"/>
    </row>
    <row r="1762" spans="4:5" x14ac:dyDescent="0.15">
      <c r="D1762" s="26"/>
      <c r="E1762" s="27"/>
    </row>
    <row r="1763" spans="4:5" x14ac:dyDescent="0.15">
      <c r="D1763" s="26"/>
      <c r="E1763" s="27"/>
    </row>
    <row r="1764" spans="4:5" x14ac:dyDescent="0.15">
      <c r="D1764" s="26"/>
      <c r="E1764" s="27"/>
    </row>
    <row r="1765" spans="4:5" x14ac:dyDescent="0.15">
      <c r="D1765" s="26"/>
      <c r="E1765" s="27"/>
    </row>
    <row r="1766" spans="4:5" x14ac:dyDescent="0.15">
      <c r="D1766" s="26"/>
      <c r="E1766" s="27"/>
    </row>
    <row r="1767" spans="4:5" x14ac:dyDescent="0.15">
      <c r="D1767" s="26"/>
      <c r="E1767" s="27"/>
    </row>
    <row r="1768" spans="4:5" x14ac:dyDescent="0.15">
      <c r="D1768" s="26"/>
      <c r="E1768" s="27"/>
    </row>
    <row r="1769" spans="4:5" x14ac:dyDescent="0.15">
      <c r="D1769" s="26"/>
      <c r="E1769" s="27"/>
    </row>
    <row r="1770" spans="4:5" x14ac:dyDescent="0.15">
      <c r="D1770" s="26"/>
      <c r="E1770" s="27"/>
    </row>
    <row r="1771" spans="4:5" x14ac:dyDescent="0.15">
      <c r="D1771" s="26"/>
      <c r="E1771" s="27"/>
    </row>
    <row r="1772" spans="4:5" x14ac:dyDescent="0.15">
      <c r="D1772" s="26"/>
      <c r="E1772" s="27"/>
    </row>
    <row r="1773" spans="4:5" x14ac:dyDescent="0.15">
      <c r="D1773" s="26"/>
      <c r="E1773" s="27"/>
    </row>
    <row r="1774" spans="4:5" x14ac:dyDescent="0.15">
      <c r="D1774" s="26"/>
      <c r="E1774" s="27"/>
    </row>
    <row r="1775" spans="4:5" x14ac:dyDescent="0.15">
      <c r="D1775" s="26"/>
      <c r="E1775" s="27"/>
    </row>
    <row r="1776" spans="4:5" x14ac:dyDescent="0.15">
      <c r="D1776" s="26"/>
      <c r="E1776" s="27"/>
    </row>
    <row r="1777" spans="4:5" x14ac:dyDescent="0.15">
      <c r="D1777" s="26"/>
      <c r="E1777" s="27"/>
    </row>
    <row r="1778" spans="4:5" x14ac:dyDescent="0.15">
      <c r="D1778" s="26"/>
      <c r="E1778" s="27"/>
    </row>
    <row r="1779" spans="4:5" x14ac:dyDescent="0.15">
      <c r="D1779" s="26"/>
      <c r="E1779" s="27"/>
    </row>
    <row r="1780" spans="4:5" x14ac:dyDescent="0.15">
      <c r="D1780" s="26"/>
      <c r="E1780" s="27"/>
    </row>
    <row r="1781" spans="4:5" x14ac:dyDescent="0.15">
      <c r="D1781" s="26"/>
      <c r="E1781" s="27"/>
    </row>
    <row r="1782" spans="4:5" x14ac:dyDescent="0.15">
      <c r="D1782" s="26"/>
      <c r="E1782" s="27"/>
    </row>
    <row r="1783" spans="4:5" x14ac:dyDescent="0.15">
      <c r="D1783" s="26"/>
      <c r="E1783" s="27"/>
    </row>
    <row r="1784" spans="4:5" x14ac:dyDescent="0.15">
      <c r="D1784" s="26"/>
      <c r="E1784" s="27"/>
    </row>
    <row r="1785" spans="4:5" x14ac:dyDescent="0.15">
      <c r="D1785" s="26"/>
      <c r="E1785" s="27"/>
    </row>
    <row r="1786" spans="4:5" x14ac:dyDescent="0.15">
      <c r="D1786" s="26"/>
      <c r="E1786" s="27"/>
    </row>
    <row r="1787" spans="4:5" x14ac:dyDescent="0.15">
      <c r="D1787" s="26"/>
      <c r="E1787" s="27"/>
    </row>
    <row r="1788" spans="4:5" x14ac:dyDescent="0.15">
      <c r="D1788" s="26"/>
      <c r="E1788" s="27"/>
    </row>
    <row r="1789" spans="4:5" x14ac:dyDescent="0.15">
      <c r="D1789" s="26"/>
      <c r="E1789" s="27"/>
    </row>
    <row r="1790" spans="4:5" x14ac:dyDescent="0.15">
      <c r="D1790" s="26"/>
      <c r="E1790" s="27"/>
    </row>
    <row r="1791" spans="4:5" x14ac:dyDescent="0.15">
      <c r="D1791" s="26"/>
      <c r="E1791" s="27"/>
    </row>
    <row r="1792" spans="4:5" x14ac:dyDescent="0.15">
      <c r="D1792" s="26"/>
      <c r="E1792" s="27"/>
    </row>
    <row r="1793" spans="4:5" x14ac:dyDescent="0.15">
      <c r="D1793" s="26"/>
      <c r="E1793" s="27"/>
    </row>
    <row r="1794" spans="4:5" x14ac:dyDescent="0.15">
      <c r="D1794" s="26"/>
      <c r="E1794" s="27"/>
    </row>
    <row r="1795" spans="4:5" x14ac:dyDescent="0.15">
      <c r="D1795" s="26"/>
      <c r="E1795" s="27"/>
    </row>
    <row r="1796" spans="4:5" x14ac:dyDescent="0.15">
      <c r="D1796" s="26"/>
      <c r="E1796" s="27"/>
    </row>
    <row r="1797" spans="4:5" x14ac:dyDescent="0.15">
      <c r="D1797" s="26"/>
      <c r="E1797" s="27"/>
    </row>
    <row r="1798" spans="4:5" x14ac:dyDescent="0.15">
      <c r="D1798" s="26"/>
      <c r="E1798" s="27"/>
    </row>
    <row r="1799" spans="4:5" x14ac:dyDescent="0.15">
      <c r="D1799" s="26"/>
      <c r="E1799" s="27"/>
    </row>
    <row r="1800" spans="4:5" x14ac:dyDescent="0.15">
      <c r="D1800" s="26"/>
      <c r="E1800" s="27"/>
    </row>
    <row r="1801" spans="4:5" x14ac:dyDescent="0.15">
      <c r="D1801" s="26"/>
      <c r="E1801" s="27"/>
    </row>
    <row r="1802" spans="4:5" x14ac:dyDescent="0.15">
      <c r="D1802" s="26"/>
      <c r="E1802" s="27"/>
    </row>
    <row r="1803" spans="4:5" x14ac:dyDescent="0.15">
      <c r="D1803" s="26"/>
      <c r="E1803" s="27"/>
    </row>
    <row r="1804" spans="4:5" x14ac:dyDescent="0.15">
      <c r="D1804" s="26"/>
      <c r="E1804" s="27"/>
    </row>
    <row r="1805" spans="4:5" x14ac:dyDescent="0.15">
      <c r="D1805" s="26"/>
      <c r="E1805" s="27"/>
    </row>
    <row r="1806" spans="4:5" x14ac:dyDescent="0.15">
      <c r="D1806" s="26"/>
      <c r="E1806" s="27"/>
    </row>
    <row r="1807" spans="4:5" x14ac:dyDescent="0.15">
      <c r="D1807" s="26"/>
      <c r="E1807" s="27"/>
    </row>
    <row r="1808" spans="4:5" x14ac:dyDescent="0.15">
      <c r="D1808" s="26"/>
      <c r="E1808" s="27"/>
    </row>
    <row r="1809" spans="4:5" x14ac:dyDescent="0.15">
      <c r="D1809" s="26"/>
      <c r="E1809" s="27"/>
    </row>
    <row r="1810" spans="4:5" x14ac:dyDescent="0.15">
      <c r="D1810" s="26"/>
      <c r="E1810" s="27"/>
    </row>
    <row r="1811" spans="4:5" x14ac:dyDescent="0.15">
      <c r="D1811" s="26"/>
      <c r="E1811" s="27"/>
    </row>
    <row r="1812" spans="4:5" x14ac:dyDescent="0.15">
      <c r="D1812" s="26"/>
      <c r="E1812" s="27"/>
    </row>
    <row r="1813" spans="4:5" x14ac:dyDescent="0.15">
      <c r="D1813" s="26"/>
      <c r="E1813" s="27"/>
    </row>
    <row r="1814" spans="4:5" x14ac:dyDescent="0.15">
      <c r="D1814" s="26"/>
      <c r="E1814" s="27"/>
    </row>
    <row r="1815" spans="4:5" x14ac:dyDescent="0.15">
      <c r="D1815" s="26"/>
      <c r="E1815" s="27"/>
    </row>
    <row r="1816" spans="4:5" x14ac:dyDescent="0.15">
      <c r="D1816" s="26"/>
      <c r="E1816" s="27"/>
    </row>
    <row r="1817" spans="4:5" x14ac:dyDescent="0.15">
      <c r="D1817" s="26"/>
      <c r="E1817" s="27"/>
    </row>
    <row r="1818" spans="4:5" x14ac:dyDescent="0.15">
      <c r="D1818" s="26"/>
      <c r="E1818" s="27"/>
    </row>
    <row r="1819" spans="4:5" x14ac:dyDescent="0.15">
      <c r="D1819" s="26"/>
      <c r="E1819" s="27"/>
    </row>
    <row r="1820" spans="4:5" x14ac:dyDescent="0.15">
      <c r="D1820" s="26"/>
      <c r="E1820" s="27"/>
    </row>
    <row r="1821" spans="4:5" x14ac:dyDescent="0.15">
      <c r="D1821" s="26"/>
      <c r="E1821" s="27"/>
    </row>
    <row r="1822" spans="4:5" x14ac:dyDescent="0.15">
      <c r="D1822" s="26"/>
      <c r="E1822" s="27"/>
    </row>
    <row r="1823" spans="4:5" x14ac:dyDescent="0.15">
      <c r="D1823" s="26"/>
      <c r="E1823" s="27"/>
    </row>
    <row r="1824" spans="4:5" x14ac:dyDescent="0.15">
      <c r="D1824" s="26"/>
      <c r="E1824" s="27"/>
    </row>
    <row r="1825" spans="4:5" x14ac:dyDescent="0.15">
      <c r="D1825" s="26"/>
      <c r="E1825" s="27"/>
    </row>
    <row r="1826" spans="4:5" x14ac:dyDescent="0.15">
      <c r="D1826" s="26"/>
      <c r="E1826" s="27"/>
    </row>
    <row r="1827" spans="4:5" x14ac:dyDescent="0.15">
      <c r="D1827" s="26"/>
      <c r="E1827" s="27"/>
    </row>
    <row r="1828" spans="4:5" x14ac:dyDescent="0.15">
      <c r="D1828" s="26"/>
      <c r="E1828" s="27"/>
    </row>
    <row r="1829" spans="4:5" x14ac:dyDescent="0.15">
      <c r="D1829" s="26"/>
      <c r="E1829" s="27"/>
    </row>
    <row r="1830" spans="4:5" x14ac:dyDescent="0.15">
      <c r="D1830" s="26"/>
      <c r="E1830" s="27"/>
    </row>
    <row r="1831" spans="4:5" x14ac:dyDescent="0.15">
      <c r="D1831" s="26"/>
      <c r="E1831" s="27"/>
    </row>
    <row r="1832" spans="4:5" x14ac:dyDescent="0.15">
      <c r="D1832" s="26"/>
      <c r="E1832" s="27"/>
    </row>
    <row r="1833" spans="4:5" x14ac:dyDescent="0.15">
      <c r="D1833" s="26"/>
      <c r="E1833" s="27"/>
    </row>
    <row r="1834" spans="4:5" x14ac:dyDescent="0.15">
      <c r="D1834" s="26"/>
      <c r="E1834" s="27"/>
    </row>
    <row r="1835" spans="4:5" x14ac:dyDescent="0.15">
      <c r="D1835" s="26"/>
      <c r="E1835" s="27"/>
    </row>
    <row r="1836" spans="4:5" x14ac:dyDescent="0.15">
      <c r="D1836" s="26"/>
      <c r="E1836" s="27"/>
    </row>
    <row r="1837" spans="4:5" x14ac:dyDescent="0.15">
      <c r="D1837" s="26"/>
      <c r="E1837" s="27"/>
    </row>
    <row r="1838" spans="4:5" x14ac:dyDescent="0.15">
      <c r="D1838" s="26"/>
      <c r="E1838" s="27"/>
    </row>
    <row r="1839" spans="4:5" x14ac:dyDescent="0.15">
      <c r="D1839" s="26"/>
      <c r="E1839" s="27"/>
    </row>
    <row r="1840" spans="4:5" x14ac:dyDescent="0.15">
      <c r="D1840" s="26"/>
      <c r="E1840" s="27"/>
    </row>
    <row r="1841" spans="4:5" x14ac:dyDescent="0.15">
      <c r="D1841" s="26"/>
      <c r="E1841" s="27"/>
    </row>
    <row r="1842" spans="4:5" x14ac:dyDescent="0.15">
      <c r="D1842" s="26"/>
      <c r="E1842" s="27"/>
    </row>
    <row r="1843" spans="4:5" x14ac:dyDescent="0.15">
      <c r="D1843" s="26"/>
      <c r="E1843" s="27"/>
    </row>
    <row r="1844" spans="4:5" x14ac:dyDescent="0.15">
      <c r="D1844" s="26"/>
      <c r="E1844" s="27"/>
    </row>
    <row r="1845" spans="4:5" x14ac:dyDescent="0.15">
      <c r="D1845" s="26"/>
      <c r="E1845" s="27"/>
    </row>
    <row r="1846" spans="4:5" x14ac:dyDescent="0.15">
      <c r="D1846" s="26"/>
      <c r="E1846" s="27"/>
    </row>
    <row r="1847" spans="4:5" x14ac:dyDescent="0.15">
      <c r="D1847" s="26"/>
      <c r="E1847" s="27"/>
    </row>
    <row r="1848" spans="4:5" x14ac:dyDescent="0.15">
      <c r="D1848" s="26"/>
      <c r="E1848" s="27"/>
    </row>
    <row r="1849" spans="4:5" x14ac:dyDescent="0.15">
      <c r="D1849" s="26"/>
      <c r="E1849" s="27"/>
    </row>
    <row r="1850" spans="4:5" x14ac:dyDescent="0.15">
      <c r="D1850" s="26"/>
      <c r="E1850" s="27"/>
    </row>
    <row r="1851" spans="4:5" x14ac:dyDescent="0.15">
      <c r="D1851" s="26"/>
      <c r="E1851" s="27"/>
    </row>
    <row r="1852" spans="4:5" x14ac:dyDescent="0.15">
      <c r="D1852" s="26"/>
      <c r="E1852" s="27"/>
    </row>
    <row r="1853" spans="4:5" x14ac:dyDescent="0.15">
      <c r="D1853" s="26"/>
      <c r="E1853" s="27"/>
    </row>
    <row r="1854" spans="4:5" x14ac:dyDescent="0.15">
      <c r="D1854" s="26"/>
      <c r="E1854" s="27"/>
    </row>
    <row r="1855" spans="4:5" x14ac:dyDescent="0.15">
      <c r="D1855" s="26"/>
      <c r="E1855" s="27"/>
    </row>
    <row r="1856" spans="4:5" x14ac:dyDescent="0.15">
      <c r="D1856" s="26"/>
      <c r="E1856" s="27"/>
    </row>
    <row r="1857" spans="4:5" x14ac:dyDescent="0.15">
      <c r="D1857" s="26"/>
      <c r="E1857" s="27"/>
    </row>
    <row r="1858" spans="4:5" x14ac:dyDescent="0.15">
      <c r="D1858" s="26"/>
      <c r="E1858" s="27"/>
    </row>
    <row r="1859" spans="4:5" x14ac:dyDescent="0.15">
      <c r="D1859" s="26"/>
      <c r="E1859" s="27"/>
    </row>
    <row r="1860" spans="4:5" x14ac:dyDescent="0.15">
      <c r="D1860" s="26"/>
      <c r="E1860" s="27"/>
    </row>
    <row r="1861" spans="4:5" x14ac:dyDescent="0.15">
      <c r="D1861" s="26"/>
      <c r="E1861" s="27"/>
    </row>
    <row r="1862" spans="4:5" x14ac:dyDescent="0.15">
      <c r="D1862" s="26"/>
      <c r="E1862" s="27"/>
    </row>
    <row r="1863" spans="4:5" x14ac:dyDescent="0.15">
      <c r="D1863" s="26"/>
      <c r="E1863" s="27"/>
    </row>
    <row r="1864" spans="4:5" x14ac:dyDescent="0.15">
      <c r="D1864" s="26"/>
      <c r="E1864" s="27"/>
    </row>
    <row r="1865" spans="4:5" x14ac:dyDescent="0.15">
      <c r="D1865" s="26"/>
      <c r="E1865" s="27"/>
    </row>
    <row r="1866" spans="4:5" x14ac:dyDescent="0.15">
      <c r="D1866" s="26"/>
      <c r="E1866" s="27"/>
    </row>
    <row r="1867" spans="4:5" x14ac:dyDescent="0.15">
      <c r="D1867" s="26"/>
      <c r="E1867" s="27"/>
    </row>
    <row r="1868" spans="4:5" x14ac:dyDescent="0.15">
      <c r="D1868" s="26"/>
      <c r="E1868" s="27"/>
    </row>
    <row r="1869" spans="4:5" x14ac:dyDescent="0.15">
      <c r="D1869" s="26"/>
      <c r="E1869" s="27"/>
    </row>
    <row r="1870" spans="4:5" x14ac:dyDescent="0.15">
      <c r="D1870" s="26"/>
      <c r="E1870" s="27"/>
    </row>
    <row r="1871" spans="4:5" x14ac:dyDescent="0.15">
      <c r="D1871" s="26"/>
      <c r="E1871" s="27"/>
    </row>
    <row r="1872" spans="4:5" x14ac:dyDescent="0.15">
      <c r="D1872" s="26"/>
      <c r="E1872" s="27"/>
    </row>
    <row r="1873" spans="4:5" x14ac:dyDescent="0.15">
      <c r="D1873" s="26"/>
      <c r="E1873" s="27"/>
    </row>
    <row r="1874" spans="4:5" x14ac:dyDescent="0.15">
      <c r="D1874" s="26"/>
      <c r="E1874" s="27"/>
    </row>
    <row r="1875" spans="4:5" x14ac:dyDescent="0.15">
      <c r="D1875" s="26"/>
      <c r="E1875" s="27"/>
    </row>
    <row r="1876" spans="4:5" x14ac:dyDescent="0.15">
      <c r="D1876" s="26"/>
      <c r="E1876" s="27"/>
    </row>
    <row r="1877" spans="4:5" x14ac:dyDescent="0.15">
      <c r="D1877" s="26"/>
      <c r="E1877" s="27"/>
    </row>
    <row r="1878" spans="4:5" x14ac:dyDescent="0.15">
      <c r="D1878" s="26"/>
      <c r="E1878" s="27"/>
    </row>
    <row r="1879" spans="4:5" x14ac:dyDescent="0.15">
      <c r="D1879" s="26"/>
      <c r="E1879" s="27"/>
    </row>
    <row r="1880" spans="4:5" x14ac:dyDescent="0.15">
      <c r="D1880" s="26"/>
      <c r="E1880" s="27"/>
    </row>
    <row r="1881" spans="4:5" x14ac:dyDescent="0.15">
      <c r="D1881" s="26"/>
      <c r="E1881" s="27"/>
    </row>
    <row r="1882" spans="4:5" x14ac:dyDescent="0.15">
      <c r="D1882" s="26"/>
      <c r="E1882" s="27"/>
    </row>
    <row r="1883" spans="4:5" x14ac:dyDescent="0.15">
      <c r="D1883" s="26"/>
      <c r="E1883" s="27"/>
    </row>
    <row r="1884" spans="4:5" x14ac:dyDescent="0.15">
      <c r="D1884" s="26"/>
      <c r="E1884" s="27"/>
    </row>
    <row r="1885" spans="4:5" x14ac:dyDescent="0.15">
      <c r="D1885" s="26"/>
      <c r="E1885" s="27"/>
    </row>
    <row r="1886" spans="4:5" x14ac:dyDescent="0.15">
      <c r="D1886" s="26"/>
      <c r="E1886" s="27"/>
    </row>
    <row r="1887" spans="4:5" x14ac:dyDescent="0.15">
      <c r="D1887" s="26"/>
      <c r="E1887" s="27"/>
    </row>
    <row r="1888" spans="4:5" x14ac:dyDescent="0.15">
      <c r="D1888" s="26"/>
      <c r="E1888" s="27"/>
    </row>
    <row r="1889" spans="4:5" x14ac:dyDescent="0.15">
      <c r="D1889" s="26"/>
      <c r="E1889" s="27"/>
    </row>
    <row r="1890" spans="4:5" x14ac:dyDescent="0.15">
      <c r="D1890" s="26"/>
      <c r="E1890" s="27"/>
    </row>
    <row r="1891" spans="4:5" x14ac:dyDescent="0.15">
      <c r="D1891" s="26"/>
      <c r="E1891" s="27"/>
    </row>
    <row r="1892" spans="4:5" x14ac:dyDescent="0.15">
      <c r="D1892" s="26"/>
      <c r="E1892" s="27"/>
    </row>
    <row r="1893" spans="4:5" x14ac:dyDescent="0.15">
      <c r="D1893" s="26"/>
      <c r="E1893" s="27"/>
    </row>
    <row r="1894" spans="4:5" x14ac:dyDescent="0.15">
      <c r="D1894" s="26"/>
      <c r="E1894" s="27"/>
    </row>
    <row r="1895" spans="4:5" x14ac:dyDescent="0.15">
      <c r="D1895" s="26"/>
      <c r="E1895" s="27"/>
    </row>
    <row r="1896" spans="4:5" x14ac:dyDescent="0.15">
      <c r="D1896" s="26"/>
      <c r="E1896" s="27"/>
    </row>
    <row r="1897" spans="4:5" x14ac:dyDescent="0.15">
      <c r="D1897" s="26"/>
      <c r="E1897" s="27"/>
    </row>
    <row r="1898" spans="4:5" x14ac:dyDescent="0.15">
      <c r="D1898" s="26"/>
      <c r="E1898" s="27"/>
    </row>
    <row r="1899" spans="4:5" x14ac:dyDescent="0.15">
      <c r="D1899" s="26"/>
      <c r="E1899" s="27"/>
    </row>
    <row r="1900" spans="4:5" x14ac:dyDescent="0.15">
      <c r="D1900" s="26"/>
      <c r="E1900" s="27"/>
    </row>
    <row r="1901" spans="4:5" x14ac:dyDescent="0.15">
      <c r="D1901" s="26"/>
      <c r="E1901" s="27"/>
    </row>
    <row r="1902" spans="4:5" x14ac:dyDescent="0.15">
      <c r="D1902" s="26"/>
      <c r="E1902" s="27"/>
    </row>
    <row r="1903" spans="4:5" x14ac:dyDescent="0.15">
      <c r="D1903" s="26"/>
      <c r="E1903" s="27"/>
    </row>
    <row r="1904" spans="4:5" x14ac:dyDescent="0.15">
      <c r="D1904" s="26"/>
      <c r="E1904" s="27"/>
    </row>
    <row r="1905" spans="4:5" x14ac:dyDescent="0.15">
      <c r="D1905" s="26"/>
      <c r="E1905" s="27"/>
    </row>
    <row r="1906" spans="4:5" x14ac:dyDescent="0.15">
      <c r="D1906" s="26"/>
      <c r="E1906" s="27"/>
    </row>
    <row r="1907" spans="4:5" x14ac:dyDescent="0.15">
      <c r="D1907" s="26"/>
      <c r="E1907" s="27"/>
    </row>
    <row r="1908" spans="4:5" x14ac:dyDescent="0.15">
      <c r="D1908" s="26"/>
      <c r="E1908" s="27"/>
    </row>
    <row r="1909" spans="4:5" x14ac:dyDescent="0.15">
      <c r="D1909" s="26"/>
      <c r="E1909" s="27"/>
    </row>
    <row r="1910" spans="4:5" x14ac:dyDescent="0.15">
      <c r="D1910" s="26"/>
      <c r="E1910" s="27"/>
    </row>
    <row r="1911" spans="4:5" x14ac:dyDescent="0.15">
      <c r="D1911" s="26"/>
      <c r="E1911" s="27"/>
    </row>
    <row r="1912" spans="4:5" x14ac:dyDescent="0.15">
      <c r="D1912" s="26"/>
      <c r="E1912" s="27"/>
    </row>
    <row r="1913" spans="4:5" x14ac:dyDescent="0.15">
      <c r="D1913" s="26"/>
      <c r="E1913" s="27"/>
    </row>
    <row r="1914" spans="4:5" x14ac:dyDescent="0.15">
      <c r="D1914" s="26"/>
      <c r="E1914" s="27"/>
    </row>
    <row r="1915" spans="4:5" x14ac:dyDescent="0.15">
      <c r="D1915" s="26"/>
      <c r="E1915" s="27"/>
    </row>
    <row r="1916" spans="4:5" x14ac:dyDescent="0.15">
      <c r="D1916" s="26"/>
      <c r="E1916" s="27"/>
    </row>
    <row r="1917" spans="4:5" x14ac:dyDescent="0.15">
      <c r="D1917" s="26"/>
      <c r="E1917" s="27"/>
    </row>
    <row r="1918" spans="4:5" x14ac:dyDescent="0.15">
      <c r="D1918" s="26"/>
      <c r="E1918" s="27"/>
    </row>
    <row r="1919" spans="4:5" x14ac:dyDescent="0.15">
      <c r="D1919" s="26"/>
      <c r="E1919" s="27"/>
    </row>
    <row r="1920" spans="4:5" x14ac:dyDescent="0.15">
      <c r="D1920" s="26"/>
      <c r="E1920" s="27"/>
    </row>
    <row r="1921" spans="4:5" x14ac:dyDescent="0.15">
      <c r="D1921" s="26"/>
      <c r="E1921" s="27"/>
    </row>
    <row r="1922" spans="4:5" x14ac:dyDescent="0.15">
      <c r="D1922" s="26"/>
      <c r="E1922" s="27"/>
    </row>
    <row r="1923" spans="4:5" x14ac:dyDescent="0.15">
      <c r="D1923" s="26"/>
      <c r="E1923" s="27"/>
    </row>
    <row r="1924" spans="4:5" x14ac:dyDescent="0.15">
      <c r="D1924" s="26"/>
      <c r="E1924" s="27"/>
    </row>
    <row r="1925" spans="4:5" x14ac:dyDescent="0.15">
      <c r="D1925" s="26"/>
      <c r="E1925" s="27"/>
    </row>
    <row r="1926" spans="4:5" x14ac:dyDescent="0.15">
      <c r="D1926" s="26"/>
      <c r="E1926" s="27"/>
    </row>
    <row r="1927" spans="4:5" x14ac:dyDescent="0.15">
      <c r="D1927" s="26"/>
      <c r="E1927" s="27"/>
    </row>
    <row r="1928" spans="4:5" x14ac:dyDescent="0.15">
      <c r="D1928" s="26"/>
      <c r="E1928" s="27"/>
    </row>
    <row r="1929" spans="4:5" x14ac:dyDescent="0.15">
      <c r="D1929" s="26"/>
      <c r="E1929" s="27"/>
    </row>
    <row r="1930" spans="4:5" x14ac:dyDescent="0.15">
      <c r="D1930" s="26"/>
      <c r="E1930" s="27"/>
    </row>
    <row r="1931" spans="4:5" x14ac:dyDescent="0.15">
      <c r="D1931" s="26"/>
      <c r="E1931" s="27"/>
    </row>
    <row r="1932" spans="4:5" x14ac:dyDescent="0.15">
      <c r="D1932" s="26"/>
      <c r="E1932" s="27"/>
    </row>
    <row r="1933" spans="4:5" x14ac:dyDescent="0.15">
      <c r="D1933" s="26"/>
      <c r="E1933" s="27"/>
    </row>
    <row r="1934" spans="4:5" x14ac:dyDescent="0.15">
      <c r="D1934" s="26"/>
      <c r="E1934" s="27"/>
    </row>
    <row r="1935" spans="4:5" x14ac:dyDescent="0.15">
      <c r="D1935" s="26"/>
      <c r="E1935" s="27"/>
    </row>
    <row r="1936" spans="4:5" x14ac:dyDescent="0.15">
      <c r="D1936" s="26"/>
      <c r="E1936" s="27"/>
    </row>
    <row r="1937" spans="4:5" x14ac:dyDescent="0.15">
      <c r="D1937" s="26"/>
      <c r="E1937" s="27"/>
    </row>
    <row r="1938" spans="4:5" x14ac:dyDescent="0.15">
      <c r="D1938" s="26"/>
      <c r="E1938" s="27"/>
    </row>
    <row r="1939" spans="4:5" x14ac:dyDescent="0.15">
      <c r="D1939" s="26"/>
      <c r="E1939" s="27"/>
    </row>
    <row r="1940" spans="4:5" x14ac:dyDescent="0.15">
      <c r="D1940" s="26"/>
      <c r="E1940" s="27"/>
    </row>
    <row r="1941" spans="4:5" x14ac:dyDescent="0.15">
      <c r="D1941" s="26"/>
      <c r="E1941" s="27"/>
    </row>
    <row r="1942" spans="4:5" x14ac:dyDescent="0.15">
      <c r="D1942" s="26"/>
      <c r="E1942" s="27"/>
    </row>
    <row r="1943" spans="4:5" x14ac:dyDescent="0.15">
      <c r="D1943" s="26"/>
      <c r="E1943" s="27"/>
    </row>
    <row r="1944" spans="4:5" x14ac:dyDescent="0.15">
      <c r="D1944" s="26"/>
      <c r="E1944" s="27"/>
    </row>
    <row r="1945" spans="4:5" x14ac:dyDescent="0.15">
      <c r="D1945" s="26"/>
      <c r="E1945" s="27"/>
    </row>
    <row r="1946" spans="4:5" x14ac:dyDescent="0.15">
      <c r="D1946" s="26"/>
      <c r="E1946" s="27"/>
    </row>
    <row r="1947" spans="4:5" x14ac:dyDescent="0.15">
      <c r="D1947" s="26"/>
      <c r="E1947" s="27"/>
    </row>
    <row r="1948" spans="4:5" x14ac:dyDescent="0.15">
      <c r="D1948" s="26"/>
      <c r="E1948" s="27"/>
    </row>
    <row r="1949" spans="4:5" x14ac:dyDescent="0.15">
      <c r="D1949" s="26"/>
      <c r="E1949" s="27"/>
    </row>
    <row r="1950" spans="4:5" x14ac:dyDescent="0.15">
      <c r="D1950" s="26"/>
      <c r="E1950" s="27"/>
    </row>
    <row r="1951" spans="4:5" x14ac:dyDescent="0.15">
      <c r="D1951" s="26"/>
      <c r="E1951" s="27"/>
    </row>
    <row r="1952" spans="4:5" x14ac:dyDescent="0.15">
      <c r="D1952" s="26"/>
      <c r="E1952" s="27"/>
    </row>
    <row r="1953" spans="4:5" x14ac:dyDescent="0.15">
      <c r="D1953" s="26"/>
      <c r="E1953" s="27"/>
    </row>
    <row r="1954" spans="4:5" x14ac:dyDescent="0.15">
      <c r="D1954" s="26"/>
      <c r="E1954" s="27"/>
    </row>
    <row r="1955" spans="4:5" x14ac:dyDescent="0.15">
      <c r="D1955" s="26"/>
      <c r="E1955" s="27"/>
    </row>
    <row r="1956" spans="4:5" x14ac:dyDescent="0.15">
      <c r="D1956" s="26"/>
      <c r="E1956" s="27"/>
    </row>
    <row r="1957" spans="4:5" x14ac:dyDescent="0.15">
      <c r="D1957" s="26"/>
      <c r="E1957" s="27"/>
    </row>
    <row r="1958" spans="4:5" x14ac:dyDescent="0.15">
      <c r="D1958" s="26"/>
      <c r="E1958" s="27"/>
    </row>
    <row r="1959" spans="4:5" x14ac:dyDescent="0.15">
      <c r="D1959" s="26"/>
      <c r="E1959" s="27"/>
    </row>
    <row r="1960" spans="4:5" x14ac:dyDescent="0.15">
      <c r="D1960" s="26"/>
      <c r="E1960" s="27"/>
    </row>
    <row r="1961" spans="4:5" x14ac:dyDescent="0.15">
      <c r="D1961" s="26"/>
      <c r="E1961" s="27"/>
    </row>
    <row r="1962" spans="4:5" x14ac:dyDescent="0.15">
      <c r="D1962" s="26"/>
      <c r="E1962" s="27"/>
    </row>
    <row r="1963" spans="4:5" x14ac:dyDescent="0.15">
      <c r="D1963" s="26"/>
      <c r="E1963" s="27"/>
    </row>
    <row r="1964" spans="4:5" x14ac:dyDescent="0.15">
      <c r="D1964" s="26"/>
      <c r="E1964" s="27"/>
    </row>
    <row r="1965" spans="4:5" x14ac:dyDescent="0.15">
      <c r="D1965" s="26"/>
      <c r="E1965" s="27"/>
    </row>
    <row r="1966" spans="4:5" x14ac:dyDescent="0.15">
      <c r="D1966" s="26"/>
      <c r="E1966" s="27"/>
    </row>
    <row r="1967" spans="4:5" x14ac:dyDescent="0.15">
      <c r="D1967" s="26"/>
      <c r="E1967" s="27"/>
    </row>
    <row r="1968" spans="4:5" x14ac:dyDescent="0.15">
      <c r="D1968" s="26"/>
      <c r="E1968" s="27"/>
    </row>
    <row r="1969" spans="4:5" x14ac:dyDescent="0.15">
      <c r="D1969" s="26"/>
      <c r="E1969" s="27"/>
    </row>
    <row r="1970" spans="4:5" x14ac:dyDescent="0.15">
      <c r="D1970" s="26"/>
      <c r="E1970" s="27"/>
    </row>
    <row r="1971" spans="4:5" x14ac:dyDescent="0.15">
      <c r="D1971" s="26"/>
      <c r="E1971" s="27"/>
    </row>
    <row r="1972" spans="4:5" x14ac:dyDescent="0.15">
      <c r="D1972" s="26"/>
      <c r="E1972" s="27"/>
    </row>
    <row r="1973" spans="4:5" x14ac:dyDescent="0.15">
      <c r="D1973" s="26"/>
      <c r="E1973" s="27"/>
    </row>
    <row r="1974" spans="4:5" x14ac:dyDescent="0.15">
      <c r="D1974" s="26"/>
      <c r="E1974" s="27"/>
    </row>
    <row r="1975" spans="4:5" x14ac:dyDescent="0.15">
      <c r="D1975" s="26"/>
      <c r="E1975" s="27"/>
    </row>
    <row r="1976" spans="4:5" x14ac:dyDescent="0.15">
      <c r="D1976" s="26"/>
      <c r="E1976" s="27"/>
    </row>
    <row r="1977" spans="4:5" x14ac:dyDescent="0.15">
      <c r="D1977" s="26"/>
      <c r="E1977" s="27"/>
    </row>
    <row r="1978" spans="4:5" x14ac:dyDescent="0.15">
      <c r="D1978" s="26"/>
      <c r="E1978" s="27"/>
    </row>
    <row r="1979" spans="4:5" x14ac:dyDescent="0.15">
      <c r="D1979" s="26"/>
      <c r="E1979" s="27"/>
    </row>
    <row r="1980" spans="4:5" x14ac:dyDescent="0.15">
      <c r="D1980" s="26"/>
      <c r="E1980" s="27"/>
    </row>
    <row r="1981" spans="4:5" x14ac:dyDescent="0.15">
      <c r="D1981" s="26"/>
      <c r="E1981" s="27"/>
    </row>
    <row r="1982" spans="4:5" x14ac:dyDescent="0.15">
      <c r="D1982" s="26"/>
      <c r="E1982" s="27"/>
    </row>
    <row r="1983" spans="4:5" x14ac:dyDescent="0.15">
      <c r="D1983" s="26"/>
      <c r="E1983" s="27"/>
    </row>
    <row r="1984" spans="4:5" x14ac:dyDescent="0.15">
      <c r="D1984" s="26"/>
      <c r="E1984" s="27"/>
    </row>
    <row r="1985" spans="4:5" x14ac:dyDescent="0.15">
      <c r="D1985" s="26"/>
      <c r="E1985" s="27"/>
    </row>
    <row r="1986" spans="4:5" x14ac:dyDescent="0.15">
      <c r="D1986" s="26"/>
      <c r="E1986" s="27"/>
    </row>
    <row r="1987" spans="4:5" x14ac:dyDescent="0.15">
      <c r="D1987" s="26"/>
      <c r="E1987" s="27"/>
    </row>
    <row r="1988" spans="4:5" x14ac:dyDescent="0.15">
      <c r="D1988" s="26"/>
      <c r="E1988" s="27"/>
    </row>
    <row r="1989" spans="4:5" x14ac:dyDescent="0.15">
      <c r="D1989" s="26"/>
      <c r="E1989" s="27"/>
    </row>
    <row r="1990" spans="4:5" x14ac:dyDescent="0.15">
      <c r="D1990" s="26"/>
      <c r="E1990" s="27"/>
    </row>
    <row r="1991" spans="4:5" x14ac:dyDescent="0.15">
      <c r="D1991" s="26"/>
      <c r="E1991" s="27"/>
    </row>
    <row r="1992" spans="4:5" x14ac:dyDescent="0.15">
      <c r="D1992" s="26"/>
      <c r="E1992" s="27"/>
    </row>
    <row r="1993" spans="4:5" x14ac:dyDescent="0.15">
      <c r="D1993" s="26"/>
      <c r="E1993" s="27"/>
    </row>
    <row r="1994" spans="4:5" x14ac:dyDescent="0.15">
      <c r="D1994" s="26"/>
      <c r="E1994" s="27"/>
    </row>
    <row r="1995" spans="4:5" x14ac:dyDescent="0.15">
      <c r="D1995" s="26"/>
      <c r="E1995" s="27"/>
    </row>
    <row r="1996" spans="4:5" x14ac:dyDescent="0.15">
      <c r="D1996" s="26"/>
      <c r="E1996" s="27"/>
    </row>
    <row r="1997" spans="4:5" x14ac:dyDescent="0.15">
      <c r="D1997" s="26"/>
      <c r="E1997" s="27"/>
    </row>
    <row r="1998" spans="4:5" x14ac:dyDescent="0.15">
      <c r="D1998" s="26"/>
      <c r="E1998" s="27"/>
    </row>
    <row r="1999" spans="4:5" x14ac:dyDescent="0.15">
      <c r="D1999" s="26"/>
      <c r="E1999" s="27"/>
    </row>
    <row r="2000" spans="4:5" x14ac:dyDescent="0.15">
      <c r="D2000" s="26"/>
      <c r="E2000" s="27"/>
    </row>
    <row r="2001" spans="4:5" x14ac:dyDescent="0.15">
      <c r="D2001" s="26"/>
      <c r="E2001" s="27"/>
    </row>
    <row r="2002" spans="4:5" x14ac:dyDescent="0.15">
      <c r="D2002" s="26"/>
      <c r="E2002" s="27"/>
    </row>
    <row r="2003" spans="4:5" x14ac:dyDescent="0.15">
      <c r="D2003" s="26"/>
      <c r="E2003" s="27"/>
    </row>
    <row r="2004" spans="4:5" x14ac:dyDescent="0.15">
      <c r="D2004" s="26"/>
      <c r="E2004" s="27"/>
    </row>
    <row r="2005" spans="4:5" x14ac:dyDescent="0.15">
      <c r="D2005" s="26"/>
      <c r="E2005" s="27"/>
    </row>
    <row r="2006" spans="4:5" x14ac:dyDescent="0.15">
      <c r="D2006" s="26"/>
      <c r="E2006" s="27"/>
    </row>
    <row r="2007" spans="4:5" x14ac:dyDescent="0.15">
      <c r="D2007" s="26"/>
      <c r="E2007" s="27"/>
    </row>
    <row r="2008" spans="4:5" x14ac:dyDescent="0.15">
      <c r="D2008" s="26"/>
      <c r="E2008" s="27"/>
    </row>
    <row r="2009" spans="4:5" x14ac:dyDescent="0.15">
      <c r="D2009" s="26"/>
      <c r="E2009" s="27"/>
    </row>
    <row r="2010" spans="4:5" x14ac:dyDescent="0.15">
      <c r="D2010" s="26"/>
      <c r="E2010" s="27"/>
    </row>
    <row r="2011" spans="4:5" x14ac:dyDescent="0.15">
      <c r="D2011" s="26"/>
      <c r="E2011" s="27"/>
    </row>
    <row r="2012" spans="4:5" x14ac:dyDescent="0.15">
      <c r="D2012" s="26"/>
      <c r="E2012" s="27"/>
    </row>
    <row r="2013" spans="4:5" x14ac:dyDescent="0.15">
      <c r="D2013" s="26"/>
      <c r="E2013" s="27"/>
    </row>
    <row r="2014" spans="4:5" x14ac:dyDescent="0.15">
      <c r="D2014" s="26"/>
      <c r="E2014" s="27"/>
    </row>
    <row r="2015" spans="4:5" x14ac:dyDescent="0.15">
      <c r="D2015" s="26"/>
      <c r="E2015" s="27"/>
    </row>
    <row r="2016" spans="4:5" x14ac:dyDescent="0.15">
      <c r="D2016" s="26"/>
      <c r="E2016" s="27"/>
    </row>
    <row r="2017" spans="4:5" x14ac:dyDescent="0.15">
      <c r="D2017" s="26"/>
      <c r="E2017" s="27"/>
    </row>
    <row r="2018" spans="4:5" x14ac:dyDescent="0.15">
      <c r="D2018" s="26"/>
      <c r="E2018" s="27"/>
    </row>
    <row r="2019" spans="4:5" x14ac:dyDescent="0.15">
      <c r="D2019" s="26"/>
      <c r="E2019" s="27"/>
    </row>
    <row r="2020" spans="4:5" x14ac:dyDescent="0.15">
      <c r="D2020" s="26"/>
      <c r="E2020" s="27"/>
    </row>
    <row r="2021" spans="4:5" x14ac:dyDescent="0.15">
      <c r="D2021" s="26"/>
      <c r="E2021" s="27"/>
    </row>
    <row r="2022" spans="4:5" x14ac:dyDescent="0.15">
      <c r="D2022" s="26"/>
      <c r="E2022" s="27"/>
    </row>
    <row r="2023" spans="4:5" x14ac:dyDescent="0.15">
      <c r="D2023" s="26"/>
      <c r="E2023" s="27"/>
    </row>
    <row r="2024" spans="4:5" x14ac:dyDescent="0.15">
      <c r="D2024" s="26"/>
      <c r="E2024" s="27"/>
    </row>
    <row r="2025" spans="4:5" x14ac:dyDescent="0.15">
      <c r="D2025" s="26"/>
      <c r="E2025" s="27"/>
    </row>
    <row r="2026" spans="4:5" x14ac:dyDescent="0.15">
      <c r="D2026" s="26"/>
      <c r="E2026" s="27"/>
    </row>
    <row r="2027" spans="4:5" x14ac:dyDescent="0.15">
      <c r="D2027" s="26"/>
      <c r="E2027" s="27"/>
    </row>
    <row r="2028" spans="4:5" x14ac:dyDescent="0.15">
      <c r="D2028" s="26"/>
      <c r="E2028" s="27"/>
    </row>
    <row r="2029" spans="4:5" x14ac:dyDescent="0.15">
      <c r="D2029" s="26"/>
      <c r="E2029" s="27"/>
    </row>
    <row r="2030" spans="4:5" x14ac:dyDescent="0.15">
      <c r="D2030" s="26"/>
      <c r="E2030" s="27"/>
    </row>
    <row r="2031" spans="4:5" x14ac:dyDescent="0.15">
      <c r="D2031" s="26"/>
      <c r="E2031" s="27"/>
    </row>
    <row r="2032" spans="4:5" x14ac:dyDescent="0.15">
      <c r="D2032" s="26"/>
      <c r="E2032" s="27"/>
    </row>
    <row r="2033" spans="4:5" x14ac:dyDescent="0.15">
      <c r="D2033" s="26"/>
      <c r="E2033" s="27"/>
    </row>
    <row r="2034" spans="4:5" x14ac:dyDescent="0.15">
      <c r="D2034" s="26"/>
      <c r="E2034" s="27"/>
    </row>
    <row r="2035" spans="4:5" x14ac:dyDescent="0.15">
      <c r="D2035" s="26"/>
      <c r="E2035" s="27"/>
    </row>
    <row r="2036" spans="4:5" x14ac:dyDescent="0.15">
      <c r="D2036" s="26"/>
      <c r="E2036" s="27"/>
    </row>
    <row r="2037" spans="4:5" x14ac:dyDescent="0.15">
      <c r="D2037" s="26"/>
      <c r="E2037" s="27"/>
    </row>
    <row r="2038" spans="4:5" x14ac:dyDescent="0.15">
      <c r="D2038" s="26"/>
      <c r="E2038" s="27"/>
    </row>
    <row r="2039" spans="4:5" x14ac:dyDescent="0.15">
      <c r="D2039" s="26"/>
      <c r="E2039" s="27"/>
    </row>
    <row r="2040" spans="4:5" x14ac:dyDescent="0.15">
      <c r="D2040" s="26"/>
      <c r="E2040" s="27"/>
    </row>
    <row r="2041" spans="4:5" x14ac:dyDescent="0.15">
      <c r="D2041" s="26"/>
      <c r="E2041" s="27"/>
    </row>
    <row r="2042" spans="4:5" x14ac:dyDescent="0.15">
      <c r="D2042" s="26"/>
      <c r="E2042" s="27"/>
    </row>
    <row r="2043" spans="4:5" x14ac:dyDescent="0.15">
      <c r="D2043" s="26"/>
      <c r="E2043" s="27"/>
    </row>
    <row r="2044" spans="4:5" x14ac:dyDescent="0.15">
      <c r="D2044" s="26"/>
      <c r="E2044" s="27"/>
    </row>
    <row r="2045" spans="4:5" x14ac:dyDescent="0.15">
      <c r="D2045" s="26"/>
      <c r="E2045" s="27"/>
    </row>
    <row r="2046" spans="4:5" x14ac:dyDescent="0.15">
      <c r="D2046" s="26"/>
      <c r="E2046" s="27"/>
    </row>
    <row r="2047" spans="4:5" x14ac:dyDescent="0.15">
      <c r="D2047" s="26"/>
      <c r="E2047" s="27"/>
    </row>
    <row r="2048" spans="4:5" x14ac:dyDescent="0.15">
      <c r="D2048" s="26"/>
      <c r="E2048" s="27"/>
    </row>
    <row r="2049" spans="4:5" x14ac:dyDescent="0.15">
      <c r="D2049" s="26"/>
      <c r="E2049" s="27"/>
    </row>
    <row r="2050" spans="4:5" x14ac:dyDescent="0.15">
      <c r="D2050" s="26"/>
      <c r="E2050" s="27"/>
    </row>
    <row r="2051" spans="4:5" x14ac:dyDescent="0.15">
      <c r="D2051" s="26"/>
      <c r="E2051" s="27"/>
    </row>
    <row r="2052" spans="4:5" x14ac:dyDescent="0.15">
      <c r="D2052" s="26"/>
      <c r="E2052" s="27"/>
    </row>
    <row r="2053" spans="4:5" x14ac:dyDescent="0.15">
      <c r="D2053" s="26"/>
      <c r="E2053" s="27"/>
    </row>
    <row r="2054" spans="4:5" x14ac:dyDescent="0.15">
      <c r="D2054" s="26"/>
      <c r="E2054" s="27"/>
    </row>
    <row r="2055" spans="4:5" x14ac:dyDescent="0.15">
      <c r="D2055" s="26"/>
      <c r="E2055" s="27"/>
    </row>
    <row r="2056" spans="4:5" x14ac:dyDescent="0.15">
      <c r="D2056" s="26"/>
      <c r="E2056" s="27"/>
    </row>
    <row r="2057" spans="4:5" x14ac:dyDescent="0.15">
      <c r="D2057" s="26"/>
      <c r="E2057" s="27"/>
    </row>
    <row r="2058" spans="4:5" x14ac:dyDescent="0.15">
      <c r="D2058" s="26"/>
      <c r="E2058" s="27"/>
    </row>
    <row r="2059" spans="4:5" x14ac:dyDescent="0.15">
      <c r="D2059" s="26"/>
      <c r="E2059" s="27"/>
    </row>
    <row r="2060" spans="4:5" x14ac:dyDescent="0.15">
      <c r="D2060" s="26"/>
      <c r="E2060" s="27"/>
    </row>
    <row r="2061" spans="4:5" x14ac:dyDescent="0.15">
      <c r="D2061" s="26"/>
      <c r="E2061" s="27"/>
    </row>
    <row r="2062" spans="4:5" x14ac:dyDescent="0.15">
      <c r="D2062" s="26"/>
      <c r="E2062" s="27"/>
    </row>
    <row r="2063" spans="4:5" x14ac:dyDescent="0.15">
      <c r="D2063" s="26"/>
      <c r="E2063" s="27"/>
    </row>
    <row r="2064" spans="4:5" x14ac:dyDescent="0.15">
      <c r="D2064" s="26"/>
      <c r="E2064" s="27"/>
    </row>
    <row r="2065" spans="4:5" x14ac:dyDescent="0.15">
      <c r="D2065" s="26"/>
      <c r="E2065" s="27"/>
    </row>
    <row r="2066" spans="4:5" x14ac:dyDescent="0.15">
      <c r="D2066" s="26"/>
      <c r="E2066" s="27"/>
    </row>
    <row r="2067" spans="4:5" x14ac:dyDescent="0.15">
      <c r="D2067" s="26"/>
      <c r="E2067" s="27"/>
    </row>
    <row r="2068" spans="4:5" x14ac:dyDescent="0.15">
      <c r="D2068" s="26"/>
      <c r="E2068" s="27"/>
    </row>
    <row r="2069" spans="4:5" x14ac:dyDescent="0.15">
      <c r="D2069" s="26"/>
      <c r="E2069" s="27"/>
    </row>
    <row r="2070" spans="4:5" x14ac:dyDescent="0.15">
      <c r="D2070" s="26"/>
      <c r="E2070" s="27"/>
    </row>
    <row r="2071" spans="4:5" x14ac:dyDescent="0.15">
      <c r="D2071" s="26"/>
      <c r="E2071" s="27"/>
    </row>
    <row r="2072" spans="4:5" x14ac:dyDescent="0.15">
      <c r="D2072" s="26"/>
      <c r="E2072" s="27"/>
    </row>
    <row r="2073" spans="4:5" x14ac:dyDescent="0.15">
      <c r="D2073" s="26"/>
      <c r="E2073" s="27"/>
    </row>
    <row r="2074" spans="4:5" x14ac:dyDescent="0.15">
      <c r="D2074" s="26"/>
      <c r="E2074" s="27"/>
    </row>
    <row r="2075" spans="4:5" x14ac:dyDescent="0.15">
      <c r="D2075" s="26"/>
      <c r="E2075" s="27"/>
    </row>
    <row r="2076" spans="4:5" x14ac:dyDescent="0.15">
      <c r="D2076" s="26"/>
      <c r="E2076" s="27"/>
    </row>
    <row r="2077" spans="4:5" x14ac:dyDescent="0.15">
      <c r="D2077" s="26"/>
      <c r="E2077" s="27"/>
    </row>
    <row r="2078" spans="4:5" x14ac:dyDescent="0.15">
      <c r="D2078" s="26"/>
      <c r="E2078" s="27"/>
    </row>
    <row r="2079" spans="4:5" x14ac:dyDescent="0.15">
      <c r="D2079" s="26"/>
      <c r="E2079" s="27"/>
    </row>
    <row r="2080" spans="4:5" x14ac:dyDescent="0.15">
      <c r="D2080" s="26"/>
      <c r="E2080" s="27"/>
    </row>
    <row r="2081" spans="4:5" x14ac:dyDescent="0.15">
      <c r="D2081" s="26"/>
      <c r="E2081" s="27"/>
    </row>
    <row r="2082" spans="4:5" x14ac:dyDescent="0.15">
      <c r="D2082" s="26"/>
      <c r="E2082" s="27"/>
    </row>
    <row r="2083" spans="4:5" x14ac:dyDescent="0.15">
      <c r="D2083" s="26"/>
      <c r="E2083" s="27"/>
    </row>
    <row r="2084" spans="4:5" x14ac:dyDescent="0.15">
      <c r="D2084" s="26"/>
      <c r="E2084" s="27"/>
    </row>
    <row r="2085" spans="4:5" x14ac:dyDescent="0.15">
      <c r="D2085" s="26"/>
      <c r="E2085" s="27"/>
    </row>
    <row r="2086" spans="4:5" x14ac:dyDescent="0.15">
      <c r="D2086" s="26"/>
      <c r="E2086" s="27"/>
    </row>
    <row r="2087" spans="4:5" x14ac:dyDescent="0.15">
      <c r="D2087" s="26"/>
      <c r="E2087" s="27"/>
    </row>
    <row r="2088" spans="4:5" x14ac:dyDescent="0.15">
      <c r="D2088" s="26"/>
      <c r="E2088" s="27"/>
    </row>
    <row r="2089" spans="4:5" x14ac:dyDescent="0.15">
      <c r="D2089" s="26"/>
      <c r="E2089" s="27"/>
    </row>
    <row r="2090" spans="4:5" x14ac:dyDescent="0.15">
      <c r="D2090" s="26"/>
      <c r="E2090" s="27"/>
    </row>
    <row r="2091" spans="4:5" x14ac:dyDescent="0.15">
      <c r="D2091" s="26"/>
      <c r="E2091" s="27"/>
    </row>
    <row r="2092" spans="4:5" x14ac:dyDescent="0.15">
      <c r="D2092" s="26"/>
      <c r="E2092" s="27"/>
    </row>
    <row r="2093" spans="4:5" x14ac:dyDescent="0.15">
      <c r="D2093" s="26"/>
      <c r="E2093" s="27"/>
    </row>
    <row r="2094" spans="4:5" x14ac:dyDescent="0.15">
      <c r="D2094" s="26"/>
      <c r="E2094" s="27"/>
    </row>
    <row r="2095" spans="4:5" x14ac:dyDescent="0.15">
      <c r="D2095" s="26"/>
      <c r="E2095" s="27"/>
    </row>
    <row r="2096" spans="4:5" x14ac:dyDescent="0.15">
      <c r="D2096" s="26"/>
      <c r="E2096" s="27"/>
    </row>
    <row r="2097" spans="4:5" x14ac:dyDescent="0.15">
      <c r="D2097" s="26"/>
      <c r="E2097" s="27"/>
    </row>
    <row r="2098" spans="4:5" x14ac:dyDescent="0.15">
      <c r="D2098" s="26"/>
      <c r="E2098" s="27"/>
    </row>
    <row r="2099" spans="4:5" x14ac:dyDescent="0.15">
      <c r="D2099" s="26"/>
      <c r="E2099" s="27"/>
    </row>
    <row r="2100" spans="4:5" x14ac:dyDescent="0.15">
      <c r="D2100" s="26"/>
      <c r="E2100" s="27"/>
    </row>
    <row r="2101" spans="4:5" x14ac:dyDescent="0.15">
      <c r="D2101" s="26"/>
      <c r="E2101" s="27"/>
    </row>
    <row r="2102" spans="4:5" x14ac:dyDescent="0.15">
      <c r="D2102" s="26"/>
      <c r="E2102" s="27"/>
    </row>
    <row r="2103" spans="4:5" x14ac:dyDescent="0.15">
      <c r="D2103" s="26"/>
      <c r="E2103" s="27"/>
    </row>
    <row r="2104" spans="4:5" x14ac:dyDescent="0.15">
      <c r="D2104" s="26"/>
      <c r="E2104" s="27"/>
    </row>
    <row r="2105" spans="4:5" x14ac:dyDescent="0.15">
      <c r="D2105" s="26"/>
      <c r="E2105" s="27"/>
    </row>
    <row r="2106" spans="4:5" x14ac:dyDescent="0.15">
      <c r="D2106" s="26"/>
      <c r="E2106" s="27"/>
    </row>
    <row r="2107" spans="4:5" x14ac:dyDescent="0.15">
      <c r="D2107" s="26"/>
      <c r="E2107" s="27"/>
    </row>
    <row r="2108" spans="4:5" x14ac:dyDescent="0.15">
      <c r="D2108" s="26"/>
      <c r="E2108" s="27"/>
    </row>
    <row r="2109" spans="4:5" x14ac:dyDescent="0.15">
      <c r="D2109" s="26"/>
      <c r="E2109" s="27"/>
    </row>
    <row r="2110" spans="4:5" x14ac:dyDescent="0.15">
      <c r="D2110" s="26"/>
      <c r="E2110" s="27"/>
    </row>
    <row r="2111" spans="4:5" x14ac:dyDescent="0.15">
      <c r="D2111" s="26"/>
      <c r="E2111" s="27"/>
    </row>
    <row r="2112" spans="4:5" x14ac:dyDescent="0.15">
      <c r="D2112" s="26"/>
      <c r="E2112" s="27"/>
    </row>
    <row r="2113" spans="4:5" x14ac:dyDescent="0.15">
      <c r="D2113" s="26"/>
      <c r="E2113" s="27"/>
    </row>
    <row r="2114" spans="4:5" x14ac:dyDescent="0.15">
      <c r="D2114" s="26"/>
      <c r="E2114" s="27"/>
    </row>
    <row r="2115" spans="4:5" x14ac:dyDescent="0.15">
      <c r="D2115" s="26"/>
      <c r="E2115" s="27"/>
    </row>
    <row r="2116" spans="4:5" x14ac:dyDescent="0.15">
      <c r="D2116" s="26"/>
      <c r="E2116" s="27"/>
    </row>
    <row r="2117" spans="4:5" x14ac:dyDescent="0.15">
      <c r="D2117" s="26"/>
      <c r="E2117" s="27"/>
    </row>
    <row r="2118" spans="4:5" x14ac:dyDescent="0.15">
      <c r="D2118" s="26"/>
      <c r="E2118" s="27"/>
    </row>
    <row r="2119" spans="4:5" x14ac:dyDescent="0.15">
      <c r="D2119" s="26"/>
      <c r="E2119" s="27"/>
    </row>
    <row r="2120" spans="4:5" x14ac:dyDescent="0.15">
      <c r="D2120" s="26"/>
      <c r="E2120" s="27"/>
    </row>
    <row r="2121" spans="4:5" x14ac:dyDescent="0.15">
      <c r="D2121" s="26"/>
      <c r="E2121" s="27"/>
    </row>
    <row r="2122" spans="4:5" x14ac:dyDescent="0.15">
      <c r="D2122" s="26"/>
      <c r="E2122" s="27"/>
    </row>
    <row r="2123" spans="4:5" x14ac:dyDescent="0.15">
      <c r="D2123" s="26"/>
      <c r="E2123" s="27"/>
    </row>
    <row r="2124" spans="4:5" x14ac:dyDescent="0.15">
      <c r="D2124" s="26"/>
      <c r="E2124" s="27"/>
    </row>
    <row r="2125" spans="4:5" x14ac:dyDescent="0.15">
      <c r="D2125" s="26"/>
      <c r="E2125" s="27"/>
    </row>
    <row r="2126" spans="4:5" x14ac:dyDescent="0.15">
      <c r="D2126" s="26"/>
      <c r="E2126" s="27"/>
    </row>
    <row r="2127" spans="4:5" x14ac:dyDescent="0.15">
      <c r="D2127" s="26"/>
      <c r="E2127" s="27"/>
    </row>
    <row r="2128" spans="4:5" x14ac:dyDescent="0.15">
      <c r="D2128" s="26"/>
      <c r="E2128" s="27"/>
    </row>
    <row r="2129" spans="4:5" x14ac:dyDescent="0.15">
      <c r="D2129" s="26"/>
      <c r="E2129" s="27"/>
    </row>
    <row r="2130" spans="4:5" x14ac:dyDescent="0.15">
      <c r="D2130" s="26"/>
      <c r="E2130" s="27"/>
    </row>
    <row r="2131" spans="4:5" x14ac:dyDescent="0.15">
      <c r="D2131" s="26"/>
      <c r="E2131" s="27"/>
    </row>
    <row r="2132" spans="4:5" x14ac:dyDescent="0.15">
      <c r="D2132" s="26"/>
      <c r="E2132" s="27"/>
    </row>
    <row r="2133" spans="4:5" x14ac:dyDescent="0.15">
      <c r="D2133" s="26"/>
      <c r="E2133" s="27"/>
    </row>
    <row r="2134" spans="4:5" x14ac:dyDescent="0.15">
      <c r="D2134" s="26"/>
      <c r="E2134" s="27"/>
    </row>
    <row r="2135" spans="4:5" x14ac:dyDescent="0.15">
      <c r="D2135" s="26"/>
      <c r="E2135" s="27"/>
    </row>
    <row r="2136" spans="4:5" x14ac:dyDescent="0.15">
      <c r="D2136" s="26"/>
      <c r="E2136" s="27"/>
    </row>
    <row r="2137" spans="4:5" x14ac:dyDescent="0.15">
      <c r="D2137" s="26"/>
      <c r="E2137" s="27"/>
    </row>
    <row r="2138" spans="4:5" x14ac:dyDescent="0.15">
      <c r="D2138" s="26"/>
      <c r="E2138" s="27"/>
    </row>
    <row r="2139" spans="4:5" x14ac:dyDescent="0.15">
      <c r="D2139" s="26"/>
      <c r="E2139" s="27"/>
    </row>
    <row r="2140" spans="4:5" x14ac:dyDescent="0.15">
      <c r="D2140" s="26"/>
      <c r="E2140" s="27"/>
    </row>
    <row r="2141" spans="4:5" x14ac:dyDescent="0.15">
      <c r="D2141" s="26"/>
      <c r="E2141" s="27"/>
    </row>
    <row r="2142" spans="4:5" x14ac:dyDescent="0.15">
      <c r="D2142" s="26"/>
      <c r="E2142" s="27"/>
    </row>
    <row r="2143" spans="4:5" x14ac:dyDescent="0.15">
      <c r="D2143" s="26"/>
      <c r="E2143" s="27"/>
    </row>
    <row r="2144" spans="4:5" x14ac:dyDescent="0.15">
      <c r="D2144" s="26"/>
      <c r="E2144" s="27"/>
    </row>
    <row r="2145" spans="4:5" x14ac:dyDescent="0.15">
      <c r="D2145" s="26"/>
      <c r="E2145" s="27"/>
    </row>
    <row r="2146" spans="4:5" x14ac:dyDescent="0.15">
      <c r="D2146" s="26"/>
      <c r="E2146" s="27"/>
    </row>
    <row r="2147" spans="4:5" x14ac:dyDescent="0.15">
      <c r="D2147" s="26"/>
      <c r="E2147" s="27"/>
    </row>
    <row r="2148" spans="4:5" x14ac:dyDescent="0.15">
      <c r="D2148" s="26"/>
      <c r="E2148" s="27"/>
    </row>
    <row r="2149" spans="4:5" x14ac:dyDescent="0.15">
      <c r="D2149" s="26"/>
      <c r="E2149" s="27"/>
    </row>
    <row r="2150" spans="4:5" x14ac:dyDescent="0.15">
      <c r="D2150" s="26"/>
      <c r="E2150" s="27"/>
    </row>
    <row r="2151" spans="4:5" x14ac:dyDescent="0.15">
      <c r="D2151" s="26"/>
      <c r="E2151" s="27"/>
    </row>
    <row r="2152" spans="4:5" x14ac:dyDescent="0.15">
      <c r="D2152" s="26"/>
      <c r="E2152" s="27"/>
    </row>
    <row r="2153" spans="4:5" x14ac:dyDescent="0.15">
      <c r="D2153" s="26"/>
      <c r="E2153" s="27"/>
    </row>
    <row r="2154" spans="4:5" x14ac:dyDescent="0.15">
      <c r="D2154" s="26"/>
      <c r="E2154" s="27"/>
    </row>
    <row r="2155" spans="4:5" x14ac:dyDescent="0.15">
      <c r="D2155" s="26"/>
      <c r="E2155" s="27"/>
    </row>
    <row r="2156" spans="4:5" x14ac:dyDescent="0.15">
      <c r="D2156" s="26"/>
      <c r="E2156" s="27"/>
    </row>
    <row r="2157" spans="4:5" x14ac:dyDescent="0.15">
      <c r="D2157" s="26"/>
      <c r="E2157" s="27"/>
    </row>
    <row r="2158" spans="4:5" x14ac:dyDescent="0.15">
      <c r="D2158" s="26"/>
      <c r="E2158" s="27"/>
    </row>
    <row r="2159" spans="4:5" x14ac:dyDescent="0.15">
      <c r="D2159" s="26"/>
      <c r="E2159" s="27"/>
    </row>
    <row r="2160" spans="4:5" x14ac:dyDescent="0.15">
      <c r="D2160" s="26"/>
      <c r="E2160" s="27"/>
    </row>
    <row r="2161" spans="4:5" x14ac:dyDescent="0.15">
      <c r="D2161" s="26"/>
      <c r="E2161" s="27"/>
    </row>
    <row r="2162" spans="4:5" x14ac:dyDescent="0.15">
      <c r="D2162" s="26"/>
      <c r="E2162" s="27"/>
    </row>
    <row r="2163" spans="4:5" x14ac:dyDescent="0.15">
      <c r="D2163" s="26"/>
      <c r="E2163" s="27"/>
    </row>
    <row r="2164" spans="4:5" x14ac:dyDescent="0.15">
      <c r="D2164" s="26"/>
      <c r="E2164" s="27"/>
    </row>
    <row r="2165" spans="4:5" x14ac:dyDescent="0.15">
      <c r="D2165" s="26"/>
      <c r="E2165" s="27"/>
    </row>
    <row r="2166" spans="4:5" x14ac:dyDescent="0.15">
      <c r="D2166" s="26"/>
      <c r="E2166" s="27"/>
    </row>
    <row r="2167" spans="4:5" x14ac:dyDescent="0.15">
      <c r="D2167" s="26"/>
      <c r="E2167" s="27"/>
    </row>
    <row r="2168" spans="4:5" x14ac:dyDescent="0.15">
      <c r="D2168" s="26"/>
      <c r="E2168" s="27"/>
    </row>
    <row r="2169" spans="4:5" x14ac:dyDescent="0.15">
      <c r="D2169" s="26"/>
      <c r="E2169" s="27"/>
    </row>
    <row r="2170" spans="4:5" x14ac:dyDescent="0.15">
      <c r="D2170" s="26"/>
      <c r="E2170" s="27"/>
    </row>
    <row r="2171" spans="4:5" x14ac:dyDescent="0.15">
      <c r="D2171" s="26"/>
      <c r="E2171" s="27"/>
    </row>
    <row r="2172" spans="4:5" x14ac:dyDescent="0.15">
      <c r="D2172" s="26"/>
      <c r="E2172" s="27"/>
    </row>
    <row r="2173" spans="4:5" x14ac:dyDescent="0.15">
      <c r="D2173" s="26"/>
      <c r="E2173" s="27"/>
    </row>
    <row r="2174" spans="4:5" x14ac:dyDescent="0.15">
      <c r="D2174" s="26"/>
      <c r="E2174" s="27"/>
    </row>
    <row r="2175" spans="4:5" x14ac:dyDescent="0.15">
      <c r="D2175" s="26"/>
      <c r="E2175" s="27"/>
    </row>
    <row r="2176" spans="4:5" x14ac:dyDescent="0.15">
      <c r="D2176" s="26"/>
      <c r="E2176" s="27"/>
    </row>
    <row r="2177" spans="4:5" x14ac:dyDescent="0.15">
      <c r="D2177" s="26"/>
      <c r="E2177" s="27"/>
    </row>
    <row r="2178" spans="4:5" x14ac:dyDescent="0.15">
      <c r="D2178" s="26"/>
      <c r="E2178" s="27"/>
    </row>
    <row r="2179" spans="4:5" x14ac:dyDescent="0.15">
      <c r="D2179" s="26"/>
      <c r="E2179" s="27"/>
    </row>
    <row r="2180" spans="4:5" x14ac:dyDescent="0.15">
      <c r="D2180" s="26"/>
      <c r="E2180" s="27"/>
    </row>
    <row r="2181" spans="4:5" x14ac:dyDescent="0.15">
      <c r="D2181" s="26"/>
      <c r="E2181" s="27"/>
    </row>
    <row r="2182" spans="4:5" x14ac:dyDescent="0.15">
      <c r="D2182" s="26"/>
      <c r="E2182" s="27"/>
    </row>
    <row r="2183" spans="4:5" x14ac:dyDescent="0.15">
      <c r="D2183" s="26"/>
      <c r="E2183" s="27"/>
    </row>
    <row r="2184" spans="4:5" x14ac:dyDescent="0.15">
      <c r="D2184" s="26"/>
      <c r="E2184" s="27"/>
    </row>
    <row r="2185" spans="4:5" x14ac:dyDescent="0.15">
      <c r="D2185" s="26"/>
      <c r="E2185" s="27"/>
    </row>
    <row r="2186" spans="4:5" x14ac:dyDescent="0.15">
      <c r="D2186" s="26"/>
      <c r="E2186" s="27"/>
    </row>
    <row r="2187" spans="4:5" x14ac:dyDescent="0.15">
      <c r="D2187" s="26"/>
      <c r="E2187" s="27"/>
    </row>
    <row r="2188" spans="4:5" x14ac:dyDescent="0.15">
      <c r="D2188" s="26"/>
      <c r="E2188" s="27"/>
    </row>
    <row r="2189" spans="4:5" x14ac:dyDescent="0.15">
      <c r="D2189" s="26"/>
      <c r="E2189" s="27"/>
    </row>
    <row r="2190" spans="4:5" x14ac:dyDescent="0.15">
      <c r="D2190" s="26"/>
      <c r="E2190" s="27"/>
    </row>
    <row r="2191" spans="4:5" x14ac:dyDescent="0.15">
      <c r="D2191" s="26"/>
      <c r="E2191" s="27"/>
    </row>
    <row r="2192" spans="4:5" x14ac:dyDescent="0.15">
      <c r="D2192" s="26"/>
      <c r="E2192" s="27"/>
    </row>
    <row r="2193" spans="4:5" x14ac:dyDescent="0.15">
      <c r="D2193" s="26"/>
      <c r="E2193" s="27"/>
    </row>
    <row r="2194" spans="4:5" x14ac:dyDescent="0.15">
      <c r="D2194" s="26"/>
      <c r="E2194" s="27"/>
    </row>
    <row r="2195" spans="4:5" x14ac:dyDescent="0.15">
      <c r="D2195" s="26"/>
      <c r="E2195" s="27"/>
    </row>
    <row r="2196" spans="4:5" x14ac:dyDescent="0.15">
      <c r="D2196" s="26"/>
      <c r="E2196" s="27"/>
    </row>
    <row r="2197" spans="4:5" x14ac:dyDescent="0.15">
      <c r="D2197" s="26"/>
      <c r="E2197" s="27"/>
    </row>
    <row r="2198" spans="4:5" x14ac:dyDescent="0.15">
      <c r="D2198" s="26"/>
      <c r="E2198" s="27"/>
    </row>
    <row r="2199" spans="4:5" x14ac:dyDescent="0.15">
      <c r="D2199" s="26"/>
      <c r="E2199" s="27"/>
    </row>
    <row r="2200" spans="4:5" x14ac:dyDescent="0.15">
      <c r="D2200" s="26"/>
      <c r="E2200" s="27"/>
    </row>
    <row r="2201" spans="4:5" x14ac:dyDescent="0.15">
      <c r="D2201" s="26"/>
      <c r="E2201" s="27"/>
    </row>
    <row r="2202" spans="4:5" x14ac:dyDescent="0.15">
      <c r="D2202" s="26"/>
      <c r="E2202" s="27"/>
    </row>
    <row r="2203" spans="4:5" x14ac:dyDescent="0.15">
      <c r="D2203" s="26"/>
      <c r="E2203" s="27"/>
    </row>
    <row r="2204" spans="4:5" x14ac:dyDescent="0.15">
      <c r="D2204" s="26"/>
      <c r="E2204" s="27"/>
    </row>
    <row r="2205" spans="4:5" x14ac:dyDescent="0.15">
      <c r="D2205" s="26"/>
      <c r="E2205" s="27"/>
    </row>
    <row r="2206" spans="4:5" x14ac:dyDescent="0.15">
      <c r="D2206" s="26"/>
      <c r="E2206" s="27"/>
    </row>
    <row r="2207" spans="4:5" x14ac:dyDescent="0.15">
      <c r="D2207" s="26"/>
      <c r="E2207" s="27"/>
    </row>
    <row r="2208" spans="4:5" x14ac:dyDescent="0.15">
      <c r="D2208" s="26"/>
      <c r="E2208" s="27"/>
    </row>
    <row r="2209" spans="4:5" x14ac:dyDescent="0.15">
      <c r="D2209" s="26"/>
      <c r="E2209" s="27"/>
    </row>
    <row r="2210" spans="4:5" x14ac:dyDescent="0.15">
      <c r="D2210" s="26"/>
      <c r="E2210" s="27"/>
    </row>
    <row r="2211" spans="4:5" x14ac:dyDescent="0.15">
      <c r="D2211" s="26"/>
      <c r="E2211" s="27"/>
    </row>
    <row r="2212" spans="4:5" x14ac:dyDescent="0.15">
      <c r="D2212" s="26"/>
      <c r="E2212" s="27"/>
    </row>
    <row r="2213" spans="4:5" x14ac:dyDescent="0.15">
      <c r="D2213" s="26"/>
      <c r="E2213" s="27"/>
    </row>
    <row r="2214" spans="4:5" x14ac:dyDescent="0.15">
      <c r="D2214" s="26"/>
      <c r="E2214" s="27"/>
    </row>
    <row r="2215" spans="4:5" x14ac:dyDescent="0.15">
      <c r="D2215" s="26"/>
      <c r="E2215" s="27"/>
    </row>
    <row r="2216" spans="4:5" x14ac:dyDescent="0.15">
      <c r="D2216" s="26"/>
      <c r="E2216" s="27"/>
    </row>
    <row r="2217" spans="4:5" x14ac:dyDescent="0.15">
      <c r="D2217" s="26"/>
      <c r="E2217" s="27"/>
    </row>
    <row r="2218" spans="4:5" x14ac:dyDescent="0.15">
      <c r="D2218" s="26"/>
      <c r="E2218" s="27"/>
    </row>
    <row r="2219" spans="4:5" x14ac:dyDescent="0.15">
      <c r="D2219" s="26"/>
      <c r="E2219" s="27"/>
    </row>
    <row r="2220" spans="4:5" x14ac:dyDescent="0.15">
      <c r="D2220" s="26"/>
      <c r="E2220" s="27"/>
    </row>
    <row r="2221" spans="4:5" x14ac:dyDescent="0.15">
      <c r="D2221" s="26"/>
      <c r="E2221" s="27"/>
    </row>
    <row r="2222" spans="4:5" x14ac:dyDescent="0.15">
      <c r="D2222" s="26"/>
      <c r="E2222" s="27"/>
    </row>
    <row r="2223" spans="4:5" x14ac:dyDescent="0.15">
      <c r="D2223" s="26"/>
      <c r="E2223" s="27"/>
    </row>
    <row r="2224" spans="4:5" x14ac:dyDescent="0.15">
      <c r="D2224" s="26"/>
      <c r="E2224" s="27"/>
    </row>
    <row r="2225" spans="4:5" x14ac:dyDescent="0.15">
      <c r="D2225" s="26"/>
      <c r="E2225" s="27"/>
    </row>
    <row r="2226" spans="4:5" x14ac:dyDescent="0.15">
      <c r="D2226" s="26"/>
      <c r="E2226" s="27"/>
    </row>
    <row r="2227" spans="4:5" x14ac:dyDescent="0.15">
      <c r="D2227" s="26"/>
      <c r="E2227" s="27"/>
    </row>
    <row r="2228" spans="4:5" x14ac:dyDescent="0.15">
      <c r="D2228" s="26"/>
      <c r="E2228" s="27"/>
    </row>
    <row r="2229" spans="4:5" x14ac:dyDescent="0.15">
      <c r="D2229" s="26"/>
      <c r="E2229" s="27"/>
    </row>
    <row r="2230" spans="4:5" x14ac:dyDescent="0.15">
      <c r="D2230" s="26"/>
      <c r="E2230" s="27"/>
    </row>
    <row r="2231" spans="4:5" x14ac:dyDescent="0.15">
      <c r="D2231" s="26"/>
      <c r="E2231" s="27"/>
    </row>
    <row r="2232" spans="4:5" x14ac:dyDescent="0.15">
      <c r="D2232" s="26"/>
      <c r="E2232" s="27"/>
    </row>
    <row r="2233" spans="4:5" x14ac:dyDescent="0.15">
      <c r="D2233" s="26"/>
      <c r="E2233" s="27"/>
    </row>
    <row r="2234" spans="4:5" x14ac:dyDescent="0.15">
      <c r="D2234" s="26"/>
      <c r="E2234" s="27"/>
    </row>
    <row r="2235" spans="4:5" x14ac:dyDescent="0.15">
      <c r="D2235" s="26"/>
      <c r="E2235" s="27"/>
    </row>
    <row r="2236" spans="4:5" x14ac:dyDescent="0.15">
      <c r="D2236" s="26"/>
      <c r="E2236" s="27"/>
    </row>
    <row r="2237" spans="4:5" x14ac:dyDescent="0.15">
      <c r="D2237" s="26"/>
      <c r="E2237" s="27"/>
    </row>
    <row r="2238" spans="4:5" x14ac:dyDescent="0.15">
      <c r="D2238" s="26"/>
      <c r="E2238" s="27"/>
    </row>
    <row r="2239" spans="4:5" x14ac:dyDescent="0.15">
      <c r="D2239" s="26"/>
      <c r="E2239" s="27"/>
    </row>
    <row r="2240" spans="4:5" x14ac:dyDescent="0.15">
      <c r="D2240" s="26"/>
      <c r="E2240" s="27"/>
    </row>
    <row r="2241" spans="4:5" x14ac:dyDescent="0.15">
      <c r="D2241" s="26"/>
      <c r="E2241" s="27"/>
    </row>
    <row r="2242" spans="4:5" x14ac:dyDescent="0.15">
      <c r="D2242" s="26"/>
      <c r="E2242" s="27"/>
    </row>
    <row r="2243" spans="4:5" x14ac:dyDescent="0.15">
      <c r="D2243" s="26"/>
      <c r="E2243" s="27"/>
    </row>
    <row r="2244" spans="4:5" x14ac:dyDescent="0.15">
      <c r="D2244" s="26"/>
      <c r="E2244" s="27"/>
    </row>
    <row r="2245" spans="4:5" x14ac:dyDescent="0.15">
      <c r="D2245" s="26"/>
      <c r="E2245" s="27"/>
    </row>
    <row r="2246" spans="4:5" x14ac:dyDescent="0.15">
      <c r="D2246" s="26"/>
      <c r="E2246" s="27"/>
    </row>
    <row r="2247" spans="4:5" x14ac:dyDescent="0.15">
      <c r="D2247" s="26"/>
      <c r="E2247" s="27"/>
    </row>
    <row r="2248" spans="4:5" x14ac:dyDescent="0.15">
      <c r="D2248" s="26"/>
      <c r="E2248" s="27"/>
    </row>
    <row r="2249" spans="4:5" x14ac:dyDescent="0.15">
      <c r="D2249" s="26"/>
      <c r="E2249" s="27"/>
    </row>
    <row r="2250" spans="4:5" x14ac:dyDescent="0.15">
      <c r="D2250" s="26"/>
      <c r="E2250" s="27"/>
    </row>
    <row r="2251" spans="4:5" x14ac:dyDescent="0.15">
      <c r="D2251" s="26"/>
      <c r="E2251" s="27"/>
    </row>
    <row r="2252" spans="4:5" x14ac:dyDescent="0.15">
      <c r="D2252" s="26"/>
      <c r="E2252" s="27"/>
    </row>
    <row r="2253" spans="4:5" x14ac:dyDescent="0.15">
      <c r="D2253" s="26"/>
      <c r="E2253" s="27"/>
    </row>
    <row r="2254" spans="4:5" x14ac:dyDescent="0.15">
      <c r="D2254" s="26"/>
      <c r="E2254" s="27"/>
    </row>
    <row r="2255" spans="4:5" x14ac:dyDescent="0.15">
      <c r="D2255" s="26"/>
      <c r="E2255" s="27"/>
    </row>
    <row r="2256" spans="4:5" x14ac:dyDescent="0.15">
      <c r="D2256" s="26"/>
      <c r="E2256" s="27"/>
    </row>
    <row r="2257" spans="4:5" x14ac:dyDescent="0.15">
      <c r="D2257" s="26"/>
      <c r="E2257" s="27"/>
    </row>
    <row r="2258" spans="4:5" x14ac:dyDescent="0.15">
      <c r="D2258" s="26"/>
      <c r="E2258" s="27"/>
    </row>
    <row r="2259" spans="4:5" x14ac:dyDescent="0.15">
      <c r="D2259" s="26"/>
      <c r="E2259" s="27"/>
    </row>
    <row r="2260" spans="4:5" x14ac:dyDescent="0.15">
      <c r="D2260" s="26"/>
      <c r="E2260" s="27"/>
    </row>
    <row r="2261" spans="4:5" x14ac:dyDescent="0.15">
      <c r="D2261" s="26"/>
      <c r="E2261" s="27"/>
    </row>
    <row r="2262" spans="4:5" x14ac:dyDescent="0.15">
      <c r="D2262" s="26"/>
      <c r="E2262" s="27"/>
    </row>
    <row r="2263" spans="4:5" x14ac:dyDescent="0.15">
      <c r="D2263" s="26"/>
      <c r="E2263" s="27"/>
    </row>
    <row r="2264" spans="4:5" x14ac:dyDescent="0.15">
      <c r="D2264" s="26"/>
      <c r="E2264" s="27"/>
    </row>
    <row r="2265" spans="4:5" x14ac:dyDescent="0.15">
      <c r="D2265" s="26"/>
      <c r="E2265" s="27"/>
    </row>
    <row r="2266" spans="4:5" x14ac:dyDescent="0.15">
      <c r="D2266" s="26"/>
      <c r="E2266" s="27"/>
    </row>
    <row r="2267" spans="4:5" x14ac:dyDescent="0.15">
      <c r="D2267" s="26"/>
      <c r="E2267" s="27"/>
    </row>
    <row r="2268" spans="4:5" x14ac:dyDescent="0.15">
      <c r="D2268" s="26"/>
      <c r="E2268" s="27"/>
    </row>
    <row r="2269" spans="4:5" x14ac:dyDescent="0.15">
      <c r="D2269" s="26"/>
      <c r="E2269" s="27"/>
    </row>
    <row r="2270" spans="4:5" x14ac:dyDescent="0.15">
      <c r="D2270" s="26"/>
      <c r="E2270" s="27"/>
    </row>
    <row r="2271" spans="4:5" x14ac:dyDescent="0.15">
      <c r="D2271" s="26"/>
      <c r="E2271" s="27"/>
    </row>
    <row r="2272" spans="4:5" x14ac:dyDescent="0.15">
      <c r="D2272" s="26"/>
      <c r="E2272" s="27"/>
    </row>
    <row r="2273" spans="4:5" x14ac:dyDescent="0.15">
      <c r="D2273" s="26"/>
      <c r="E2273" s="27"/>
    </row>
    <row r="2274" spans="4:5" x14ac:dyDescent="0.15">
      <c r="D2274" s="26"/>
      <c r="E2274" s="27"/>
    </row>
    <row r="2275" spans="4:5" x14ac:dyDescent="0.15">
      <c r="D2275" s="26"/>
      <c r="E2275" s="27"/>
    </row>
    <row r="2276" spans="4:5" x14ac:dyDescent="0.15">
      <c r="D2276" s="26"/>
      <c r="E2276" s="27"/>
    </row>
    <row r="2277" spans="4:5" x14ac:dyDescent="0.15">
      <c r="D2277" s="26"/>
      <c r="E2277" s="27"/>
    </row>
    <row r="2278" spans="4:5" x14ac:dyDescent="0.15">
      <c r="D2278" s="26"/>
      <c r="E2278" s="27"/>
    </row>
    <row r="2279" spans="4:5" x14ac:dyDescent="0.15">
      <c r="D2279" s="26"/>
      <c r="E2279" s="27"/>
    </row>
    <row r="2280" spans="4:5" x14ac:dyDescent="0.15">
      <c r="D2280" s="26"/>
      <c r="E2280" s="27"/>
    </row>
    <row r="2281" spans="4:5" x14ac:dyDescent="0.15">
      <c r="D2281" s="26"/>
      <c r="E2281" s="27"/>
    </row>
    <row r="2282" spans="4:5" x14ac:dyDescent="0.15">
      <c r="D2282" s="26"/>
      <c r="E2282" s="27"/>
    </row>
    <row r="2283" spans="4:5" x14ac:dyDescent="0.15">
      <c r="D2283" s="26"/>
      <c r="E2283" s="27"/>
    </row>
    <row r="2284" spans="4:5" x14ac:dyDescent="0.15">
      <c r="D2284" s="26"/>
      <c r="E2284" s="27"/>
    </row>
    <row r="2285" spans="4:5" x14ac:dyDescent="0.15">
      <c r="D2285" s="26"/>
      <c r="E2285" s="27"/>
    </row>
    <row r="2286" spans="4:5" x14ac:dyDescent="0.15">
      <c r="D2286" s="26"/>
      <c r="E2286" s="27"/>
    </row>
    <row r="2287" spans="4:5" x14ac:dyDescent="0.15">
      <c r="D2287" s="26"/>
      <c r="E2287" s="27"/>
    </row>
    <row r="2288" spans="4:5" x14ac:dyDescent="0.15">
      <c r="D2288" s="26"/>
      <c r="E2288" s="27"/>
    </row>
    <row r="2289" spans="4:5" x14ac:dyDescent="0.15">
      <c r="D2289" s="26"/>
      <c r="E2289" s="27"/>
    </row>
    <row r="2290" spans="4:5" x14ac:dyDescent="0.15">
      <c r="D2290" s="26"/>
      <c r="E2290" s="27"/>
    </row>
    <row r="2291" spans="4:5" x14ac:dyDescent="0.15">
      <c r="D2291" s="26"/>
      <c r="E2291" s="27"/>
    </row>
    <row r="2292" spans="4:5" x14ac:dyDescent="0.15">
      <c r="D2292" s="26"/>
      <c r="E2292" s="27"/>
    </row>
    <row r="2293" spans="4:5" x14ac:dyDescent="0.15">
      <c r="D2293" s="26"/>
      <c r="E2293" s="27"/>
    </row>
    <row r="2294" spans="4:5" x14ac:dyDescent="0.15">
      <c r="D2294" s="26"/>
      <c r="E2294" s="27"/>
    </row>
    <row r="2295" spans="4:5" x14ac:dyDescent="0.15">
      <c r="D2295" s="26"/>
      <c r="E2295" s="27"/>
    </row>
    <row r="2296" spans="4:5" x14ac:dyDescent="0.15">
      <c r="D2296" s="26"/>
      <c r="E2296" s="27"/>
    </row>
    <row r="2297" spans="4:5" x14ac:dyDescent="0.15">
      <c r="D2297" s="26"/>
      <c r="E2297" s="27"/>
    </row>
    <row r="2298" spans="4:5" x14ac:dyDescent="0.15">
      <c r="D2298" s="26"/>
      <c r="E2298" s="27"/>
    </row>
    <row r="2299" spans="4:5" x14ac:dyDescent="0.15">
      <c r="D2299" s="26"/>
      <c r="E2299" s="27"/>
    </row>
    <row r="2300" spans="4:5" x14ac:dyDescent="0.15">
      <c r="D2300" s="26"/>
      <c r="E2300" s="27"/>
    </row>
    <row r="2301" spans="4:5" x14ac:dyDescent="0.15">
      <c r="D2301" s="26"/>
      <c r="E2301" s="27"/>
    </row>
    <row r="2302" spans="4:5" x14ac:dyDescent="0.15">
      <c r="D2302" s="26"/>
      <c r="E2302" s="27"/>
    </row>
    <row r="2303" spans="4:5" x14ac:dyDescent="0.15">
      <c r="D2303" s="26"/>
      <c r="E2303" s="27"/>
    </row>
    <row r="2304" spans="4:5" x14ac:dyDescent="0.15">
      <c r="D2304" s="26"/>
      <c r="E2304" s="27"/>
    </row>
    <row r="2305" spans="4:5" x14ac:dyDescent="0.15">
      <c r="D2305" s="26"/>
      <c r="E2305" s="27"/>
    </row>
    <row r="2306" spans="4:5" x14ac:dyDescent="0.15">
      <c r="D2306" s="26"/>
      <c r="E2306" s="27"/>
    </row>
    <row r="2307" spans="4:5" x14ac:dyDescent="0.15">
      <c r="D2307" s="26"/>
      <c r="E2307" s="27"/>
    </row>
    <row r="2308" spans="4:5" x14ac:dyDescent="0.15">
      <c r="D2308" s="26"/>
      <c r="E2308" s="27"/>
    </row>
    <row r="2309" spans="4:5" x14ac:dyDescent="0.15">
      <c r="D2309" s="26"/>
      <c r="E2309" s="27"/>
    </row>
    <row r="2310" spans="4:5" x14ac:dyDescent="0.15">
      <c r="D2310" s="26"/>
      <c r="E2310" s="27"/>
    </row>
    <row r="2311" spans="4:5" x14ac:dyDescent="0.15">
      <c r="D2311" s="26"/>
      <c r="E2311" s="27"/>
    </row>
    <row r="2312" spans="4:5" x14ac:dyDescent="0.15">
      <c r="D2312" s="26"/>
      <c r="E2312" s="27"/>
    </row>
    <row r="2313" spans="4:5" x14ac:dyDescent="0.15">
      <c r="D2313" s="26"/>
      <c r="E2313" s="27"/>
    </row>
    <row r="2314" spans="4:5" x14ac:dyDescent="0.15">
      <c r="D2314" s="26"/>
      <c r="E2314" s="27"/>
    </row>
    <row r="2315" spans="4:5" x14ac:dyDescent="0.15">
      <c r="D2315" s="26"/>
      <c r="E2315" s="27"/>
    </row>
    <row r="2316" spans="4:5" x14ac:dyDescent="0.15">
      <c r="D2316" s="26"/>
      <c r="E2316" s="27"/>
    </row>
    <row r="2317" spans="4:5" x14ac:dyDescent="0.15">
      <c r="D2317" s="26"/>
      <c r="E2317" s="27"/>
    </row>
    <row r="2318" spans="4:5" x14ac:dyDescent="0.15">
      <c r="D2318" s="26"/>
      <c r="E2318" s="27"/>
    </row>
    <row r="2319" spans="4:5" x14ac:dyDescent="0.15">
      <c r="D2319" s="26"/>
      <c r="E2319" s="27"/>
    </row>
    <row r="2320" spans="4:5" x14ac:dyDescent="0.15">
      <c r="D2320" s="26"/>
      <c r="E2320" s="27"/>
    </row>
    <row r="2321" spans="4:5" x14ac:dyDescent="0.15">
      <c r="D2321" s="26"/>
      <c r="E2321" s="27"/>
    </row>
    <row r="2322" spans="4:5" x14ac:dyDescent="0.15">
      <c r="D2322" s="26"/>
      <c r="E2322" s="27"/>
    </row>
    <row r="2323" spans="4:5" x14ac:dyDescent="0.15">
      <c r="D2323" s="26"/>
      <c r="E2323" s="27"/>
    </row>
    <row r="2324" spans="4:5" x14ac:dyDescent="0.15">
      <c r="D2324" s="26"/>
      <c r="E2324" s="27"/>
    </row>
    <row r="2325" spans="4:5" x14ac:dyDescent="0.15">
      <c r="D2325" s="26"/>
      <c r="E2325" s="27"/>
    </row>
    <row r="2326" spans="4:5" x14ac:dyDescent="0.15">
      <c r="D2326" s="26"/>
      <c r="E2326" s="27"/>
    </row>
    <row r="2327" spans="4:5" x14ac:dyDescent="0.15">
      <c r="D2327" s="26"/>
      <c r="E2327" s="27"/>
    </row>
    <row r="2328" spans="4:5" x14ac:dyDescent="0.15">
      <c r="D2328" s="26"/>
      <c r="E2328" s="27"/>
    </row>
    <row r="2329" spans="4:5" x14ac:dyDescent="0.15">
      <c r="D2329" s="26"/>
      <c r="E2329" s="27"/>
    </row>
    <row r="2330" spans="4:5" x14ac:dyDescent="0.15">
      <c r="D2330" s="26"/>
      <c r="E2330" s="27"/>
    </row>
    <row r="2331" spans="4:5" x14ac:dyDescent="0.15">
      <c r="D2331" s="26"/>
      <c r="E2331" s="27"/>
    </row>
    <row r="2332" spans="4:5" x14ac:dyDescent="0.15">
      <c r="D2332" s="26"/>
      <c r="E2332" s="27"/>
    </row>
    <row r="2333" spans="4:5" x14ac:dyDescent="0.15">
      <c r="D2333" s="26"/>
      <c r="E2333" s="27"/>
    </row>
    <row r="2334" spans="4:5" x14ac:dyDescent="0.15">
      <c r="D2334" s="26"/>
      <c r="E2334" s="27"/>
    </row>
    <row r="2335" spans="4:5" x14ac:dyDescent="0.15">
      <c r="D2335" s="26"/>
      <c r="E2335" s="27"/>
    </row>
    <row r="2336" spans="4:5" x14ac:dyDescent="0.15">
      <c r="D2336" s="26"/>
      <c r="E2336" s="27"/>
    </row>
    <row r="2337" spans="4:5" x14ac:dyDescent="0.15">
      <c r="D2337" s="26"/>
      <c r="E2337" s="27"/>
    </row>
    <row r="2338" spans="4:5" x14ac:dyDescent="0.15">
      <c r="D2338" s="26"/>
      <c r="E2338" s="27"/>
    </row>
    <row r="2339" spans="4:5" x14ac:dyDescent="0.15">
      <c r="D2339" s="26"/>
      <c r="E2339" s="27"/>
    </row>
    <row r="2340" spans="4:5" x14ac:dyDescent="0.15">
      <c r="D2340" s="26"/>
      <c r="E2340" s="27"/>
    </row>
    <row r="2341" spans="4:5" x14ac:dyDescent="0.15">
      <c r="D2341" s="26"/>
      <c r="E2341" s="27"/>
    </row>
    <row r="2342" spans="4:5" x14ac:dyDescent="0.15">
      <c r="D2342" s="26"/>
      <c r="E2342" s="27"/>
    </row>
    <row r="2343" spans="4:5" x14ac:dyDescent="0.15">
      <c r="D2343" s="26"/>
      <c r="E2343" s="27"/>
    </row>
    <row r="2344" spans="4:5" x14ac:dyDescent="0.15">
      <c r="D2344" s="26"/>
      <c r="E2344" s="27"/>
    </row>
    <row r="2345" spans="4:5" x14ac:dyDescent="0.15">
      <c r="D2345" s="26"/>
      <c r="E2345" s="27"/>
    </row>
    <row r="2346" spans="4:5" x14ac:dyDescent="0.15">
      <c r="D2346" s="26"/>
      <c r="E2346" s="27"/>
    </row>
    <row r="2347" spans="4:5" x14ac:dyDescent="0.15">
      <c r="D2347" s="26"/>
      <c r="E2347" s="27"/>
    </row>
    <row r="2348" spans="4:5" x14ac:dyDescent="0.15">
      <c r="D2348" s="26"/>
      <c r="E2348" s="27"/>
    </row>
    <row r="2349" spans="4:5" x14ac:dyDescent="0.15">
      <c r="D2349" s="26"/>
      <c r="E2349" s="27"/>
    </row>
    <row r="2350" spans="4:5" x14ac:dyDescent="0.15">
      <c r="D2350" s="26"/>
      <c r="E2350" s="27"/>
    </row>
    <row r="2351" spans="4:5" x14ac:dyDescent="0.15">
      <c r="D2351" s="26"/>
      <c r="E2351" s="27"/>
    </row>
    <row r="2352" spans="4:5" x14ac:dyDescent="0.15">
      <c r="D2352" s="26"/>
      <c r="E2352" s="27"/>
    </row>
    <row r="2353" spans="4:5" x14ac:dyDescent="0.15">
      <c r="D2353" s="26"/>
      <c r="E2353" s="27"/>
    </row>
    <row r="2354" spans="4:5" x14ac:dyDescent="0.15">
      <c r="D2354" s="26"/>
      <c r="E2354" s="27"/>
    </row>
    <row r="2355" spans="4:5" x14ac:dyDescent="0.15">
      <c r="D2355" s="26"/>
      <c r="E2355" s="27"/>
    </row>
    <row r="2356" spans="4:5" x14ac:dyDescent="0.15">
      <c r="D2356" s="26"/>
      <c r="E2356" s="27"/>
    </row>
    <row r="2357" spans="4:5" x14ac:dyDescent="0.15">
      <c r="D2357" s="26"/>
      <c r="E2357" s="27"/>
    </row>
    <row r="2358" spans="4:5" x14ac:dyDescent="0.15">
      <c r="D2358" s="26"/>
      <c r="E2358" s="27"/>
    </row>
    <row r="2359" spans="4:5" x14ac:dyDescent="0.15">
      <c r="D2359" s="26"/>
      <c r="E2359" s="27"/>
    </row>
    <row r="2360" spans="4:5" x14ac:dyDescent="0.15">
      <c r="D2360" s="26"/>
      <c r="E2360" s="27"/>
    </row>
    <row r="2361" spans="4:5" x14ac:dyDescent="0.15">
      <c r="D2361" s="26"/>
      <c r="E2361" s="27"/>
    </row>
    <row r="2362" spans="4:5" x14ac:dyDescent="0.15">
      <c r="D2362" s="26"/>
      <c r="E2362" s="27"/>
    </row>
    <row r="2363" spans="4:5" x14ac:dyDescent="0.15">
      <c r="D2363" s="26"/>
      <c r="E2363" s="27"/>
    </row>
    <row r="2364" spans="4:5" x14ac:dyDescent="0.15">
      <c r="D2364" s="26"/>
      <c r="E2364" s="27"/>
    </row>
    <row r="2365" spans="4:5" x14ac:dyDescent="0.15">
      <c r="D2365" s="26"/>
      <c r="E2365" s="27"/>
    </row>
    <row r="2366" spans="4:5" x14ac:dyDescent="0.15">
      <c r="D2366" s="26"/>
      <c r="E2366" s="27"/>
    </row>
    <row r="2367" spans="4:5" x14ac:dyDescent="0.15">
      <c r="D2367" s="26"/>
      <c r="E2367" s="27"/>
    </row>
    <row r="2368" spans="4:5" x14ac:dyDescent="0.15">
      <c r="D2368" s="26"/>
      <c r="E2368" s="27"/>
    </row>
    <row r="2369" spans="4:5" x14ac:dyDescent="0.15">
      <c r="D2369" s="26"/>
      <c r="E2369" s="27"/>
    </row>
    <row r="2370" spans="4:5" x14ac:dyDescent="0.15">
      <c r="D2370" s="26"/>
      <c r="E2370" s="27"/>
    </row>
    <row r="2371" spans="4:5" x14ac:dyDescent="0.15">
      <c r="D2371" s="26"/>
      <c r="E2371" s="27"/>
    </row>
    <row r="2372" spans="4:5" x14ac:dyDescent="0.15">
      <c r="D2372" s="26"/>
      <c r="E2372" s="27"/>
    </row>
    <row r="2373" spans="4:5" x14ac:dyDescent="0.15">
      <c r="D2373" s="26"/>
      <c r="E2373" s="27"/>
    </row>
    <row r="2374" spans="4:5" x14ac:dyDescent="0.15">
      <c r="D2374" s="26"/>
      <c r="E2374" s="27"/>
    </row>
    <row r="2375" spans="4:5" x14ac:dyDescent="0.15">
      <c r="D2375" s="26"/>
      <c r="E2375" s="27"/>
    </row>
    <row r="2376" spans="4:5" x14ac:dyDescent="0.15">
      <c r="D2376" s="26"/>
      <c r="E2376" s="27"/>
    </row>
    <row r="2377" spans="4:5" x14ac:dyDescent="0.15">
      <c r="D2377" s="26"/>
      <c r="E2377" s="27"/>
    </row>
    <row r="2378" spans="4:5" x14ac:dyDescent="0.15">
      <c r="D2378" s="26"/>
      <c r="E2378" s="27"/>
    </row>
    <row r="2379" spans="4:5" x14ac:dyDescent="0.15">
      <c r="D2379" s="26"/>
      <c r="E2379" s="27"/>
    </row>
    <row r="2380" spans="4:5" x14ac:dyDescent="0.15">
      <c r="D2380" s="26"/>
      <c r="E2380" s="27"/>
    </row>
    <row r="2381" spans="4:5" x14ac:dyDescent="0.15">
      <c r="D2381" s="26"/>
      <c r="E2381" s="27"/>
    </row>
    <row r="2382" spans="4:5" x14ac:dyDescent="0.15">
      <c r="D2382" s="26"/>
      <c r="E2382" s="27"/>
    </row>
    <row r="2383" spans="4:5" x14ac:dyDescent="0.15">
      <c r="D2383" s="26"/>
      <c r="E2383" s="27"/>
    </row>
    <row r="2384" spans="4:5" x14ac:dyDescent="0.15">
      <c r="D2384" s="26"/>
      <c r="E2384" s="27"/>
    </row>
    <row r="2385" spans="4:5" x14ac:dyDescent="0.15">
      <c r="D2385" s="26"/>
      <c r="E2385" s="27"/>
    </row>
    <row r="2386" spans="4:5" x14ac:dyDescent="0.15">
      <c r="D2386" s="26"/>
      <c r="E2386" s="27"/>
    </row>
    <row r="2387" spans="4:5" x14ac:dyDescent="0.15">
      <c r="D2387" s="26"/>
      <c r="E2387" s="27"/>
    </row>
    <row r="2388" spans="4:5" x14ac:dyDescent="0.15">
      <c r="D2388" s="26"/>
      <c r="E2388" s="27"/>
    </row>
    <row r="2389" spans="4:5" x14ac:dyDescent="0.15">
      <c r="D2389" s="26"/>
      <c r="E2389" s="27"/>
    </row>
    <row r="2390" spans="4:5" x14ac:dyDescent="0.15">
      <c r="D2390" s="26"/>
      <c r="E2390" s="27"/>
    </row>
    <row r="2391" spans="4:5" x14ac:dyDescent="0.15">
      <c r="D2391" s="26"/>
      <c r="E2391" s="27"/>
    </row>
    <row r="2392" spans="4:5" x14ac:dyDescent="0.15">
      <c r="D2392" s="26"/>
      <c r="E2392" s="27"/>
    </row>
    <row r="2393" spans="4:5" x14ac:dyDescent="0.15">
      <c r="D2393" s="26"/>
      <c r="E2393" s="27"/>
    </row>
    <row r="2394" spans="4:5" x14ac:dyDescent="0.15">
      <c r="D2394" s="26"/>
      <c r="E2394" s="27"/>
    </row>
    <row r="2395" spans="4:5" x14ac:dyDescent="0.15">
      <c r="D2395" s="26"/>
      <c r="E2395" s="27"/>
    </row>
    <row r="2396" spans="4:5" x14ac:dyDescent="0.15">
      <c r="D2396" s="26"/>
      <c r="E2396" s="27"/>
    </row>
    <row r="2397" spans="4:5" x14ac:dyDescent="0.15">
      <c r="D2397" s="26"/>
      <c r="E2397" s="27"/>
    </row>
    <row r="2398" spans="4:5" x14ac:dyDescent="0.15">
      <c r="D2398" s="26"/>
      <c r="E2398" s="27"/>
    </row>
    <row r="2399" spans="4:5" x14ac:dyDescent="0.15">
      <c r="D2399" s="26"/>
      <c r="E2399" s="27"/>
    </row>
    <row r="2400" spans="4:5" x14ac:dyDescent="0.15">
      <c r="D2400" s="26"/>
      <c r="E2400" s="27"/>
    </row>
    <row r="2401" spans="4:5" x14ac:dyDescent="0.15">
      <c r="D2401" s="26"/>
      <c r="E2401" s="27"/>
    </row>
    <row r="2402" spans="4:5" x14ac:dyDescent="0.15">
      <c r="D2402" s="26"/>
      <c r="E2402" s="27"/>
    </row>
    <row r="2403" spans="4:5" x14ac:dyDescent="0.15">
      <c r="D2403" s="26"/>
      <c r="E2403" s="27"/>
    </row>
    <row r="2404" spans="4:5" x14ac:dyDescent="0.15">
      <c r="D2404" s="26"/>
      <c r="E2404" s="27"/>
    </row>
    <row r="2405" spans="4:5" x14ac:dyDescent="0.15">
      <c r="D2405" s="26"/>
      <c r="E2405" s="27"/>
    </row>
    <row r="2406" spans="4:5" x14ac:dyDescent="0.15">
      <c r="D2406" s="26"/>
      <c r="E2406" s="27"/>
    </row>
    <row r="2407" spans="4:5" x14ac:dyDescent="0.15">
      <c r="D2407" s="26"/>
      <c r="E2407" s="27"/>
    </row>
    <row r="2408" spans="4:5" x14ac:dyDescent="0.15">
      <c r="D2408" s="26"/>
      <c r="E2408" s="27"/>
    </row>
    <row r="2409" spans="4:5" x14ac:dyDescent="0.15">
      <c r="D2409" s="26"/>
      <c r="E2409" s="27"/>
    </row>
    <row r="2410" spans="4:5" x14ac:dyDescent="0.15">
      <c r="D2410" s="26"/>
      <c r="E2410" s="27"/>
    </row>
    <row r="2411" spans="4:5" x14ac:dyDescent="0.15">
      <c r="D2411" s="26"/>
      <c r="E2411" s="27"/>
    </row>
    <row r="2412" spans="4:5" x14ac:dyDescent="0.15">
      <c r="D2412" s="26"/>
      <c r="E2412" s="27"/>
    </row>
    <row r="2413" spans="4:5" x14ac:dyDescent="0.15">
      <c r="D2413" s="26"/>
      <c r="E2413" s="27"/>
    </row>
    <row r="2414" spans="4:5" x14ac:dyDescent="0.15">
      <c r="D2414" s="26"/>
      <c r="E2414" s="27"/>
    </row>
    <row r="2415" spans="4:5" x14ac:dyDescent="0.15">
      <c r="D2415" s="26"/>
      <c r="E2415" s="27"/>
    </row>
    <row r="2416" spans="4:5" x14ac:dyDescent="0.15">
      <c r="D2416" s="26"/>
      <c r="E2416" s="27"/>
    </row>
    <row r="2417" spans="4:5" x14ac:dyDescent="0.15">
      <c r="D2417" s="26"/>
      <c r="E2417" s="27"/>
    </row>
    <row r="2418" spans="4:5" x14ac:dyDescent="0.15">
      <c r="D2418" s="26"/>
      <c r="E2418" s="27"/>
    </row>
    <row r="2419" spans="4:5" x14ac:dyDescent="0.15">
      <c r="D2419" s="26"/>
      <c r="E2419" s="27"/>
    </row>
    <row r="2420" spans="4:5" x14ac:dyDescent="0.15">
      <c r="D2420" s="26"/>
      <c r="E2420" s="27"/>
    </row>
    <row r="2421" spans="4:5" x14ac:dyDescent="0.15">
      <c r="D2421" s="26"/>
      <c r="E2421" s="27"/>
    </row>
    <row r="2422" spans="4:5" x14ac:dyDescent="0.15">
      <c r="D2422" s="26"/>
      <c r="E2422" s="27"/>
    </row>
    <row r="2423" spans="4:5" x14ac:dyDescent="0.15">
      <c r="D2423" s="26"/>
      <c r="E2423" s="27"/>
    </row>
    <row r="2424" spans="4:5" x14ac:dyDescent="0.15">
      <c r="D2424" s="26"/>
      <c r="E2424" s="27"/>
    </row>
    <row r="2425" spans="4:5" x14ac:dyDescent="0.15">
      <c r="D2425" s="26"/>
      <c r="E2425" s="27"/>
    </row>
    <row r="2426" spans="4:5" x14ac:dyDescent="0.15">
      <c r="D2426" s="26"/>
      <c r="E2426" s="27"/>
    </row>
    <row r="2427" spans="4:5" x14ac:dyDescent="0.15">
      <c r="D2427" s="26"/>
      <c r="E2427" s="27"/>
    </row>
    <row r="2428" spans="4:5" x14ac:dyDescent="0.15">
      <c r="D2428" s="26"/>
      <c r="E2428" s="27"/>
    </row>
    <row r="2429" spans="4:5" x14ac:dyDescent="0.15">
      <c r="D2429" s="26"/>
      <c r="E2429" s="27"/>
    </row>
    <row r="2430" spans="4:5" x14ac:dyDescent="0.15">
      <c r="D2430" s="26"/>
      <c r="E2430" s="27"/>
    </row>
    <row r="2431" spans="4:5" x14ac:dyDescent="0.15">
      <c r="D2431" s="26"/>
      <c r="E2431" s="27"/>
    </row>
    <row r="2432" spans="4:5" x14ac:dyDescent="0.15">
      <c r="D2432" s="26"/>
      <c r="E2432" s="27"/>
    </row>
    <row r="2433" spans="4:5" x14ac:dyDescent="0.15">
      <c r="D2433" s="26"/>
      <c r="E2433" s="27"/>
    </row>
    <row r="2434" spans="4:5" x14ac:dyDescent="0.15">
      <c r="D2434" s="26"/>
      <c r="E2434" s="27"/>
    </row>
    <row r="2435" spans="4:5" x14ac:dyDescent="0.15">
      <c r="D2435" s="26"/>
      <c r="E2435" s="27"/>
    </row>
    <row r="2436" spans="4:5" x14ac:dyDescent="0.15">
      <c r="D2436" s="26"/>
      <c r="E2436" s="27"/>
    </row>
    <row r="2437" spans="4:5" x14ac:dyDescent="0.15">
      <c r="D2437" s="26"/>
      <c r="E2437" s="27"/>
    </row>
    <row r="2438" spans="4:5" x14ac:dyDescent="0.15">
      <c r="D2438" s="26"/>
      <c r="E2438" s="27"/>
    </row>
    <row r="2439" spans="4:5" x14ac:dyDescent="0.15">
      <c r="D2439" s="26"/>
      <c r="E2439" s="27"/>
    </row>
    <row r="2440" spans="4:5" x14ac:dyDescent="0.15">
      <c r="D2440" s="26"/>
      <c r="E2440" s="27"/>
    </row>
    <row r="2441" spans="4:5" x14ac:dyDescent="0.15">
      <c r="D2441" s="26"/>
      <c r="E2441" s="27"/>
    </row>
    <row r="2442" spans="4:5" x14ac:dyDescent="0.15">
      <c r="D2442" s="26"/>
      <c r="E2442" s="27"/>
    </row>
    <row r="2443" spans="4:5" x14ac:dyDescent="0.15">
      <c r="D2443" s="26"/>
      <c r="E2443" s="27"/>
    </row>
    <row r="2444" spans="4:5" x14ac:dyDescent="0.15">
      <c r="D2444" s="26"/>
      <c r="E2444" s="27"/>
    </row>
    <row r="2445" spans="4:5" x14ac:dyDescent="0.15">
      <c r="D2445" s="26"/>
      <c r="E2445" s="27"/>
    </row>
    <row r="2446" spans="4:5" x14ac:dyDescent="0.15">
      <c r="D2446" s="26"/>
      <c r="E2446" s="27"/>
    </row>
    <row r="2447" spans="4:5" x14ac:dyDescent="0.15">
      <c r="D2447" s="26"/>
      <c r="E2447" s="27"/>
    </row>
    <row r="2448" spans="4:5" x14ac:dyDescent="0.15">
      <c r="D2448" s="26"/>
      <c r="E2448" s="27"/>
    </row>
    <row r="2449" spans="4:5" x14ac:dyDescent="0.15">
      <c r="D2449" s="26"/>
      <c r="E2449" s="27"/>
    </row>
    <row r="2450" spans="4:5" x14ac:dyDescent="0.15">
      <c r="D2450" s="26"/>
      <c r="E2450" s="27"/>
    </row>
    <row r="2451" spans="4:5" x14ac:dyDescent="0.15">
      <c r="D2451" s="26"/>
      <c r="E2451" s="27"/>
    </row>
    <row r="2452" spans="4:5" x14ac:dyDescent="0.15">
      <c r="D2452" s="26"/>
      <c r="E2452" s="27"/>
    </row>
    <row r="2453" spans="4:5" x14ac:dyDescent="0.15">
      <c r="D2453" s="26"/>
      <c r="E2453" s="27"/>
    </row>
    <row r="2454" spans="4:5" x14ac:dyDescent="0.15">
      <c r="D2454" s="26"/>
      <c r="E2454" s="27"/>
    </row>
    <row r="2455" spans="4:5" x14ac:dyDescent="0.15">
      <c r="D2455" s="26"/>
      <c r="E2455" s="27"/>
    </row>
    <row r="2456" spans="4:5" x14ac:dyDescent="0.15">
      <c r="D2456" s="26"/>
      <c r="E2456" s="27"/>
    </row>
    <row r="2457" spans="4:5" x14ac:dyDescent="0.15">
      <c r="D2457" s="26"/>
      <c r="E2457" s="27"/>
    </row>
    <row r="2458" spans="4:5" x14ac:dyDescent="0.15">
      <c r="D2458" s="26"/>
      <c r="E2458" s="27"/>
    </row>
    <row r="2459" spans="4:5" x14ac:dyDescent="0.15">
      <c r="D2459" s="26"/>
      <c r="E2459" s="27"/>
    </row>
    <row r="2460" spans="4:5" x14ac:dyDescent="0.15">
      <c r="D2460" s="26"/>
      <c r="E2460" s="27"/>
    </row>
    <row r="2461" spans="4:5" x14ac:dyDescent="0.15">
      <c r="D2461" s="26"/>
      <c r="E2461" s="27"/>
    </row>
    <row r="2462" spans="4:5" x14ac:dyDescent="0.15">
      <c r="D2462" s="26"/>
      <c r="E2462" s="27"/>
    </row>
    <row r="2463" spans="4:5" x14ac:dyDescent="0.15">
      <c r="D2463" s="26"/>
      <c r="E2463" s="27"/>
    </row>
    <row r="2464" spans="4:5" x14ac:dyDescent="0.15">
      <c r="D2464" s="26"/>
      <c r="E2464" s="27"/>
    </row>
    <row r="2465" spans="4:5" x14ac:dyDescent="0.15">
      <c r="D2465" s="26"/>
      <c r="E2465" s="27"/>
    </row>
    <row r="2466" spans="4:5" x14ac:dyDescent="0.15">
      <c r="D2466" s="26"/>
      <c r="E2466" s="27"/>
    </row>
    <row r="2467" spans="4:5" x14ac:dyDescent="0.15">
      <c r="D2467" s="26"/>
      <c r="E2467" s="27"/>
    </row>
    <row r="2468" spans="4:5" x14ac:dyDescent="0.15">
      <c r="D2468" s="26"/>
      <c r="E2468" s="27"/>
    </row>
    <row r="2469" spans="4:5" x14ac:dyDescent="0.15">
      <c r="D2469" s="26"/>
      <c r="E2469" s="27"/>
    </row>
    <row r="2470" spans="4:5" x14ac:dyDescent="0.15">
      <c r="D2470" s="26"/>
      <c r="E2470" s="27"/>
    </row>
    <row r="2471" spans="4:5" x14ac:dyDescent="0.15">
      <c r="D2471" s="26"/>
      <c r="E2471" s="27"/>
    </row>
    <row r="2472" spans="4:5" x14ac:dyDescent="0.15">
      <c r="D2472" s="26"/>
      <c r="E2472" s="27"/>
    </row>
    <row r="2473" spans="4:5" x14ac:dyDescent="0.15">
      <c r="D2473" s="26"/>
      <c r="E2473" s="27"/>
    </row>
    <row r="2474" spans="4:5" x14ac:dyDescent="0.15">
      <c r="D2474" s="26"/>
      <c r="E2474" s="27"/>
    </row>
    <row r="2475" spans="4:5" x14ac:dyDescent="0.15">
      <c r="D2475" s="26"/>
      <c r="E2475" s="27"/>
    </row>
    <row r="2476" spans="4:5" x14ac:dyDescent="0.15">
      <c r="D2476" s="26"/>
      <c r="E2476" s="27"/>
    </row>
    <row r="2477" spans="4:5" x14ac:dyDescent="0.15">
      <c r="D2477" s="26"/>
      <c r="E2477" s="27"/>
    </row>
    <row r="2478" spans="4:5" x14ac:dyDescent="0.15">
      <c r="D2478" s="26"/>
      <c r="E2478" s="27"/>
    </row>
    <row r="2479" spans="4:5" x14ac:dyDescent="0.15">
      <c r="D2479" s="26"/>
      <c r="E2479" s="27"/>
    </row>
    <row r="2480" spans="4:5" x14ac:dyDescent="0.15">
      <c r="D2480" s="26"/>
      <c r="E2480" s="27"/>
    </row>
    <row r="2481" spans="4:5" x14ac:dyDescent="0.15">
      <c r="D2481" s="26"/>
      <c r="E2481" s="27"/>
    </row>
    <row r="2482" spans="4:5" x14ac:dyDescent="0.15">
      <c r="D2482" s="26"/>
      <c r="E2482" s="27"/>
    </row>
    <row r="2483" spans="4:5" x14ac:dyDescent="0.15">
      <c r="D2483" s="26"/>
      <c r="E2483" s="27"/>
    </row>
    <row r="2484" spans="4:5" x14ac:dyDescent="0.15">
      <c r="D2484" s="26"/>
      <c r="E2484" s="27"/>
    </row>
    <row r="2485" spans="4:5" x14ac:dyDescent="0.15">
      <c r="D2485" s="26"/>
      <c r="E2485" s="27"/>
    </row>
    <row r="2486" spans="4:5" x14ac:dyDescent="0.15">
      <c r="D2486" s="26"/>
      <c r="E2486" s="27"/>
    </row>
    <row r="2487" spans="4:5" x14ac:dyDescent="0.15">
      <c r="D2487" s="26"/>
      <c r="E2487" s="27"/>
    </row>
    <row r="2488" spans="4:5" x14ac:dyDescent="0.15">
      <c r="D2488" s="26"/>
      <c r="E2488" s="27"/>
    </row>
    <row r="2489" spans="4:5" x14ac:dyDescent="0.15">
      <c r="D2489" s="26"/>
      <c r="E2489" s="27"/>
    </row>
    <row r="2490" spans="4:5" x14ac:dyDescent="0.15">
      <c r="D2490" s="26"/>
      <c r="E2490" s="27"/>
    </row>
    <row r="2491" spans="4:5" x14ac:dyDescent="0.15">
      <c r="D2491" s="26"/>
      <c r="E2491" s="27"/>
    </row>
    <row r="2492" spans="4:5" x14ac:dyDescent="0.15">
      <c r="D2492" s="26"/>
      <c r="E2492" s="27"/>
    </row>
    <row r="2493" spans="4:5" x14ac:dyDescent="0.15">
      <c r="D2493" s="26"/>
      <c r="E2493" s="27"/>
    </row>
    <row r="2494" spans="4:5" x14ac:dyDescent="0.15">
      <c r="D2494" s="26"/>
      <c r="E2494" s="27"/>
    </row>
    <row r="2495" spans="4:5" x14ac:dyDescent="0.15">
      <c r="D2495" s="26"/>
      <c r="E2495" s="27"/>
    </row>
    <row r="2496" spans="4:5" x14ac:dyDescent="0.15">
      <c r="D2496" s="26"/>
      <c r="E2496" s="27"/>
    </row>
    <row r="2497" spans="4:5" x14ac:dyDescent="0.15">
      <c r="D2497" s="26"/>
      <c r="E2497" s="27"/>
    </row>
    <row r="2498" spans="4:5" x14ac:dyDescent="0.15">
      <c r="D2498" s="26"/>
      <c r="E2498" s="27"/>
    </row>
    <row r="2499" spans="4:5" x14ac:dyDescent="0.15">
      <c r="D2499" s="26"/>
      <c r="E2499" s="27"/>
    </row>
    <row r="2500" spans="4:5" x14ac:dyDescent="0.15">
      <c r="D2500" s="26"/>
      <c r="E2500" s="27"/>
    </row>
    <row r="2501" spans="4:5" x14ac:dyDescent="0.15">
      <c r="D2501" s="26"/>
      <c r="E2501" s="27"/>
    </row>
    <row r="2502" spans="4:5" x14ac:dyDescent="0.15">
      <c r="D2502" s="26"/>
      <c r="E2502" s="27"/>
    </row>
    <row r="2503" spans="4:5" x14ac:dyDescent="0.15">
      <c r="D2503" s="26"/>
      <c r="E2503" s="27"/>
    </row>
    <row r="2504" spans="4:5" x14ac:dyDescent="0.15">
      <c r="D2504" s="26"/>
      <c r="E2504" s="27"/>
    </row>
    <row r="2505" spans="4:5" x14ac:dyDescent="0.15">
      <c r="D2505" s="26"/>
      <c r="E2505" s="27"/>
    </row>
    <row r="2506" spans="4:5" x14ac:dyDescent="0.15">
      <c r="D2506" s="26"/>
      <c r="E2506" s="27"/>
    </row>
    <row r="2507" spans="4:5" x14ac:dyDescent="0.15">
      <c r="D2507" s="26"/>
      <c r="E2507" s="27"/>
    </row>
    <row r="2508" spans="4:5" x14ac:dyDescent="0.15">
      <c r="D2508" s="26"/>
      <c r="E2508" s="27"/>
    </row>
    <row r="2509" spans="4:5" x14ac:dyDescent="0.15">
      <c r="D2509" s="26"/>
      <c r="E2509" s="27"/>
    </row>
    <row r="2510" spans="4:5" x14ac:dyDescent="0.15">
      <c r="D2510" s="26"/>
      <c r="E2510" s="27"/>
    </row>
    <row r="2511" spans="4:5" x14ac:dyDescent="0.15">
      <c r="D2511" s="26"/>
      <c r="E2511" s="27"/>
    </row>
    <row r="2512" spans="4:5" x14ac:dyDescent="0.15">
      <c r="D2512" s="26"/>
      <c r="E2512" s="27"/>
    </row>
    <row r="2513" spans="4:5" x14ac:dyDescent="0.15">
      <c r="D2513" s="26"/>
      <c r="E2513" s="27"/>
    </row>
    <row r="2514" spans="4:5" x14ac:dyDescent="0.15">
      <c r="D2514" s="26"/>
      <c r="E2514" s="27"/>
    </row>
    <row r="2515" spans="4:5" x14ac:dyDescent="0.15">
      <c r="D2515" s="26"/>
      <c r="E2515" s="27"/>
    </row>
    <row r="2516" spans="4:5" x14ac:dyDescent="0.15">
      <c r="D2516" s="26"/>
      <c r="E2516" s="27"/>
    </row>
    <row r="2517" spans="4:5" x14ac:dyDescent="0.15">
      <c r="D2517" s="26"/>
      <c r="E2517" s="27"/>
    </row>
    <row r="2518" spans="4:5" x14ac:dyDescent="0.15">
      <c r="D2518" s="26"/>
      <c r="E2518" s="27"/>
    </row>
    <row r="2519" spans="4:5" x14ac:dyDescent="0.15">
      <c r="D2519" s="26"/>
      <c r="E2519" s="27"/>
    </row>
    <row r="2520" spans="4:5" x14ac:dyDescent="0.15">
      <c r="D2520" s="26"/>
      <c r="E2520" s="27"/>
    </row>
    <row r="2521" spans="4:5" x14ac:dyDescent="0.15">
      <c r="D2521" s="26"/>
      <c r="E2521" s="27"/>
    </row>
    <row r="2522" spans="4:5" x14ac:dyDescent="0.15">
      <c r="D2522" s="26"/>
      <c r="E2522" s="27"/>
    </row>
    <row r="2523" spans="4:5" x14ac:dyDescent="0.15">
      <c r="D2523" s="26"/>
      <c r="E2523" s="27"/>
    </row>
    <row r="2524" spans="4:5" x14ac:dyDescent="0.15">
      <c r="D2524" s="26"/>
      <c r="E2524" s="27"/>
    </row>
    <row r="2525" spans="4:5" x14ac:dyDescent="0.15">
      <c r="D2525" s="26"/>
      <c r="E2525" s="27"/>
    </row>
    <row r="2526" spans="4:5" x14ac:dyDescent="0.15">
      <c r="D2526" s="26"/>
      <c r="E2526" s="27"/>
    </row>
    <row r="2527" spans="4:5" x14ac:dyDescent="0.15">
      <c r="D2527" s="26"/>
      <c r="E2527" s="27"/>
    </row>
    <row r="2528" spans="4:5" x14ac:dyDescent="0.15">
      <c r="D2528" s="26"/>
      <c r="E2528" s="27"/>
    </row>
    <row r="2529" spans="4:5" x14ac:dyDescent="0.15">
      <c r="D2529" s="26"/>
      <c r="E2529" s="27"/>
    </row>
    <row r="2530" spans="4:5" x14ac:dyDescent="0.15">
      <c r="D2530" s="26"/>
      <c r="E2530" s="27"/>
    </row>
    <row r="2531" spans="4:5" x14ac:dyDescent="0.15">
      <c r="D2531" s="26"/>
      <c r="E2531" s="27"/>
    </row>
    <row r="2532" spans="4:5" x14ac:dyDescent="0.15">
      <c r="D2532" s="26"/>
      <c r="E2532" s="27"/>
    </row>
    <row r="2533" spans="4:5" x14ac:dyDescent="0.15">
      <c r="D2533" s="26"/>
      <c r="E2533" s="27"/>
    </row>
    <row r="2534" spans="4:5" x14ac:dyDescent="0.15">
      <c r="D2534" s="26"/>
      <c r="E2534" s="27"/>
    </row>
    <row r="2535" spans="4:5" x14ac:dyDescent="0.15">
      <c r="D2535" s="26"/>
      <c r="E2535" s="27"/>
    </row>
    <row r="2536" spans="4:5" x14ac:dyDescent="0.15">
      <c r="D2536" s="26"/>
      <c r="E2536" s="27"/>
    </row>
    <row r="2537" spans="4:5" x14ac:dyDescent="0.15">
      <c r="D2537" s="26"/>
      <c r="E2537" s="27"/>
    </row>
    <row r="2538" spans="4:5" x14ac:dyDescent="0.15">
      <c r="D2538" s="26"/>
      <c r="E2538" s="27"/>
    </row>
    <row r="2539" spans="4:5" x14ac:dyDescent="0.15">
      <c r="D2539" s="26"/>
      <c r="E2539" s="27"/>
    </row>
    <row r="2540" spans="4:5" x14ac:dyDescent="0.15">
      <c r="D2540" s="26"/>
      <c r="E2540" s="27"/>
    </row>
    <row r="2541" spans="4:5" x14ac:dyDescent="0.15">
      <c r="D2541" s="26"/>
      <c r="E2541" s="27"/>
    </row>
    <row r="2542" spans="4:5" x14ac:dyDescent="0.15">
      <c r="D2542" s="26"/>
      <c r="E2542" s="27"/>
    </row>
    <row r="2543" spans="4:5" x14ac:dyDescent="0.15">
      <c r="D2543" s="26"/>
      <c r="E2543" s="27"/>
    </row>
    <row r="2544" spans="4:5" x14ac:dyDescent="0.15">
      <c r="D2544" s="26"/>
      <c r="E2544" s="27"/>
    </row>
    <row r="2545" spans="4:5" x14ac:dyDescent="0.15">
      <c r="D2545" s="26"/>
      <c r="E2545" s="27"/>
    </row>
    <row r="2546" spans="4:5" x14ac:dyDescent="0.15">
      <c r="D2546" s="26"/>
      <c r="E2546" s="27"/>
    </row>
    <row r="2547" spans="4:5" x14ac:dyDescent="0.15">
      <c r="D2547" s="26"/>
      <c r="E2547" s="27"/>
    </row>
    <row r="2548" spans="4:5" x14ac:dyDescent="0.15">
      <c r="D2548" s="26"/>
      <c r="E2548" s="27"/>
    </row>
    <row r="2549" spans="4:5" x14ac:dyDescent="0.15">
      <c r="D2549" s="26"/>
      <c r="E2549" s="27"/>
    </row>
    <row r="2550" spans="4:5" x14ac:dyDescent="0.15">
      <c r="D2550" s="26"/>
      <c r="E2550" s="27"/>
    </row>
    <row r="2551" spans="4:5" x14ac:dyDescent="0.15">
      <c r="D2551" s="26"/>
      <c r="E2551" s="27"/>
    </row>
    <row r="2552" spans="4:5" x14ac:dyDescent="0.15">
      <c r="D2552" s="26"/>
      <c r="E2552" s="27"/>
    </row>
    <row r="2553" spans="4:5" x14ac:dyDescent="0.15">
      <c r="D2553" s="26"/>
      <c r="E2553" s="27"/>
    </row>
    <row r="2554" spans="4:5" x14ac:dyDescent="0.15">
      <c r="D2554" s="26"/>
      <c r="E2554" s="27"/>
    </row>
    <row r="2555" spans="4:5" x14ac:dyDescent="0.15">
      <c r="D2555" s="26"/>
      <c r="E2555" s="27"/>
    </row>
    <row r="2556" spans="4:5" x14ac:dyDescent="0.15">
      <c r="D2556" s="26"/>
      <c r="E2556" s="27"/>
    </row>
    <row r="2557" spans="4:5" x14ac:dyDescent="0.15">
      <c r="D2557" s="26"/>
      <c r="E2557" s="27"/>
    </row>
    <row r="2558" spans="4:5" x14ac:dyDescent="0.15">
      <c r="D2558" s="26"/>
      <c r="E2558" s="27"/>
    </row>
    <row r="2559" spans="4:5" x14ac:dyDescent="0.15">
      <c r="D2559" s="26"/>
      <c r="E2559" s="27"/>
    </row>
    <row r="2560" spans="4:5" x14ac:dyDescent="0.15">
      <c r="D2560" s="26"/>
      <c r="E2560" s="27"/>
    </row>
    <row r="2561" spans="4:5" x14ac:dyDescent="0.15">
      <c r="D2561" s="26"/>
      <c r="E2561" s="27"/>
    </row>
    <row r="2562" spans="4:5" x14ac:dyDescent="0.15">
      <c r="D2562" s="26"/>
      <c r="E2562" s="27"/>
    </row>
    <row r="2563" spans="4:5" x14ac:dyDescent="0.15">
      <c r="D2563" s="26"/>
      <c r="E2563" s="27"/>
    </row>
    <row r="2564" spans="4:5" x14ac:dyDescent="0.15">
      <c r="D2564" s="26"/>
      <c r="E2564" s="27"/>
    </row>
    <row r="2565" spans="4:5" x14ac:dyDescent="0.15">
      <c r="D2565" s="26"/>
      <c r="E2565" s="27"/>
    </row>
    <row r="2566" spans="4:5" x14ac:dyDescent="0.15">
      <c r="D2566" s="26"/>
      <c r="E2566" s="27"/>
    </row>
    <row r="2567" spans="4:5" x14ac:dyDescent="0.15">
      <c r="D2567" s="26"/>
      <c r="E2567" s="27"/>
    </row>
    <row r="2568" spans="4:5" x14ac:dyDescent="0.15">
      <c r="D2568" s="26"/>
      <c r="E2568" s="27"/>
    </row>
    <row r="2569" spans="4:5" x14ac:dyDescent="0.15">
      <c r="D2569" s="26"/>
      <c r="E2569" s="27"/>
    </row>
    <row r="2570" spans="4:5" x14ac:dyDescent="0.15">
      <c r="D2570" s="26"/>
      <c r="E2570" s="27"/>
    </row>
    <row r="2571" spans="4:5" x14ac:dyDescent="0.15">
      <c r="D2571" s="26"/>
      <c r="E2571" s="27"/>
    </row>
    <row r="2572" spans="4:5" x14ac:dyDescent="0.15">
      <c r="D2572" s="26"/>
      <c r="E2572" s="27"/>
    </row>
    <row r="2573" spans="4:5" x14ac:dyDescent="0.15">
      <c r="D2573" s="26"/>
      <c r="E2573" s="27"/>
    </row>
    <row r="2574" spans="4:5" x14ac:dyDescent="0.15">
      <c r="D2574" s="26"/>
      <c r="E2574" s="27"/>
    </row>
    <row r="2575" spans="4:5" x14ac:dyDescent="0.15">
      <c r="D2575" s="26"/>
      <c r="E2575" s="27"/>
    </row>
    <row r="2576" spans="4:5" x14ac:dyDescent="0.15">
      <c r="D2576" s="26"/>
      <c r="E2576" s="27"/>
    </row>
    <row r="2577" spans="4:5" x14ac:dyDescent="0.15">
      <c r="D2577" s="26"/>
      <c r="E2577" s="27"/>
    </row>
    <row r="2578" spans="4:5" x14ac:dyDescent="0.15">
      <c r="D2578" s="26"/>
      <c r="E2578" s="27"/>
    </row>
    <row r="2579" spans="4:5" x14ac:dyDescent="0.15">
      <c r="D2579" s="26"/>
      <c r="E2579" s="27"/>
    </row>
    <row r="2580" spans="4:5" x14ac:dyDescent="0.15">
      <c r="D2580" s="26"/>
      <c r="E2580" s="27"/>
    </row>
    <row r="2581" spans="4:5" x14ac:dyDescent="0.15">
      <c r="D2581" s="26"/>
      <c r="E2581" s="27"/>
    </row>
    <row r="2582" spans="4:5" x14ac:dyDescent="0.15">
      <c r="D2582" s="26"/>
      <c r="E2582" s="27"/>
    </row>
    <row r="2583" spans="4:5" x14ac:dyDescent="0.15">
      <c r="D2583" s="26"/>
      <c r="E2583" s="27"/>
    </row>
    <row r="2584" spans="4:5" x14ac:dyDescent="0.15">
      <c r="D2584" s="26"/>
      <c r="E2584" s="27"/>
    </row>
    <row r="2585" spans="4:5" x14ac:dyDescent="0.15">
      <c r="D2585" s="26"/>
      <c r="E2585" s="27"/>
    </row>
    <row r="2586" spans="4:5" x14ac:dyDescent="0.15">
      <c r="D2586" s="26"/>
      <c r="E2586" s="27"/>
    </row>
    <row r="2587" spans="4:5" x14ac:dyDescent="0.15">
      <c r="D2587" s="26"/>
      <c r="E2587" s="27"/>
    </row>
    <row r="2588" spans="4:5" x14ac:dyDescent="0.15">
      <c r="D2588" s="26"/>
      <c r="E2588" s="27"/>
    </row>
    <row r="2589" spans="4:5" x14ac:dyDescent="0.15">
      <c r="D2589" s="26"/>
      <c r="E2589" s="27"/>
    </row>
    <row r="2590" spans="4:5" x14ac:dyDescent="0.15">
      <c r="D2590" s="26"/>
      <c r="E2590" s="27"/>
    </row>
    <row r="2591" spans="4:5" x14ac:dyDescent="0.15">
      <c r="D2591" s="26"/>
      <c r="E2591" s="27"/>
    </row>
    <row r="2592" spans="4:5" x14ac:dyDescent="0.15">
      <c r="D2592" s="26"/>
      <c r="E2592" s="27"/>
    </row>
    <row r="2593" spans="4:5" x14ac:dyDescent="0.15">
      <c r="D2593" s="26"/>
      <c r="E2593" s="27"/>
    </row>
    <row r="2594" spans="4:5" x14ac:dyDescent="0.15">
      <c r="D2594" s="26"/>
      <c r="E2594" s="27"/>
    </row>
    <row r="2595" spans="4:5" x14ac:dyDescent="0.15">
      <c r="D2595" s="26"/>
      <c r="E2595" s="27"/>
    </row>
    <row r="2596" spans="4:5" x14ac:dyDescent="0.15">
      <c r="D2596" s="26"/>
      <c r="E2596" s="27"/>
    </row>
    <row r="2597" spans="4:5" x14ac:dyDescent="0.15">
      <c r="D2597" s="26"/>
      <c r="E2597" s="27"/>
    </row>
    <row r="2598" spans="4:5" x14ac:dyDescent="0.15">
      <c r="D2598" s="26"/>
      <c r="E2598" s="27"/>
    </row>
    <row r="2599" spans="4:5" x14ac:dyDescent="0.15">
      <c r="D2599" s="26"/>
      <c r="E2599" s="27"/>
    </row>
    <row r="2600" spans="4:5" x14ac:dyDescent="0.15">
      <c r="D2600" s="26"/>
      <c r="E2600" s="27"/>
    </row>
    <row r="2601" spans="4:5" x14ac:dyDescent="0.15">
      <c r="D2601" s="26"/>
      <c r="E2601" s="27"/>
    </row>
    <row r="2602" spans="4:5" x14ac:dyDescent="0.15">
      <c r="D2602" s="26"/>
      <c r="E2602" s="27"/>
    </row>
    <row r="2603" spans="4:5" x14ac:dyDescent="0.15">
      <c r="D2603" s="26"/>
      <c r="E2603" s="27"/>
    </row>
    <row r="2604" spans="4:5" x14ac:dyDescent="0.15">
      <c r="D2604" s="26"/>
      <c r="E2604" s="27"/>
    </row>
    <row r="2605" spans="4:5" x14ac:dyDescent="0.15">
      <c r="D2605" s="26"/>
      <c r="E2605" s="27"/>
    </row>
    <row r="2606" spans="4:5" x14ac:dyDescent="0.15">
      <c r="D2606" s="26"/>
      <c r="E2606" s="27"/>
    </row>
    <row r="2607" spans="4:5" x14ac:dyDescent="0.15">
      <c r="D2607" s="26"/>
      <c r="E2607" s="27"/>
    </row>
    <row r="2608" spans="4:5" x14ac:dyDescent="0.15">
      <c r="D2608" s="26"/>
      <c r="E2608" s="27"/>
    </row>
    <row r="2609" spans="4:5" x14ac:dyDescent="0.15">
      <c r="D2609" s="26"/>
      <c r="E2609" s="27"/>
    </row>
    <row r="2610" spans="4:5" x14ac:dyDescent="0.15">
      <c r="D2610" s="26"/>
      <c r="E2610" s="27"/>
    </row>
    <row r="2611" spans="4:5" x14ac:dyDescent="0.15">
      <c r="D2611" s="26"/>
      <c r="E2611" s="27"/>
    </row>
    <row r="2612" spans="4:5" x14ac:dyDescent="0.15">
      <c r="D2612" s="26"/>
      <c r="E2612" s="27"/>
    </row>
    <row r="2613" spans="4:5" x14ac:dyDescent="0.15">
      <c r="D2613" s="26"/>
      <c r="E2613" s="27"/>
    </row>
    <row r="2614" spans="4:5" x14ac:dyDescent="0.15">
      <c r="D2614" s="26"/>
      <c r="E2614" s="27"/>
    </row>
    <row r="2615" spans="4:5" x14ac:dyDescent="0.15">
      <c r="D2615" s="26"/>
      <c r="E2615" s="27"/>
    </row>
    <row r="2616" spans="4:5" x14ac:dyDescent="0.15">
      <c r="D2616" s="26"/>
      <c r="E2616" s="27"/>
    </row>
    <row r="2617" spans="4:5" x14ac:dyDescent="0.15">
      <c r="D2617" s="26"/>
      <c r="E2617" s="27"/>
    </row>
    <row r="2618" spans="4:5" x14ac:dyDescent="0.15">
      <c r="D2618" s="26"/>
      <c r="E2618" s="27"/>
    </row>
    <row r="2619" spans="4:5" x14ac:dyDescent="0.15">
      <c r="D2619" s="26"/>
      <c r="E2619" s="27"/>
    </row>
    <row r="2620" spans="4:5" x14ac:dyDescent="0.15">
      <c r="D2620" s="26"/>
      <c r="E2620" s="27"/>
    </row>
    <row r="2621" spans="4:5" x14ac:dyDescent="0.15">
      <c r="D2621" s="26"/>
      <c r="E2621" s="27"/>
    </row>
    <row r="2622" spans="4:5" x14ac:dyDescent="0.15">
      <c r="D2622" s="26"/>
      <c r="E2622" s="27"/>
    </row>
    <row r="2623" spans="4:5" x14ac:dyDescent="0.15">
      <c r="D2623" s="26"/>
      <c r="E2623" s="27"/>
    </row>
    <row r="2624" spans="4:5" x14ac:dyDescent="0.15">
      <c r="D2624" s="26"/>
      <c r="E2624" s="27"/>
    </row>
    <row r="2625" spans="4:5" x14ac:dyDescent="0.15">
      <c r="D2625" s="26"/>
      <c r="E2625" s="27"/>
    </row>
    <row r="2626" spans="4:5" x14ac:dyDescent="0.15">
      <c r="D2626" s="26"/>
      <c r="E2626" s="27"/>
    </row>
    <row r="2627" spans="4:5" x14ac:dyDescent="0.15">
      <c r="D2627" s="26"/>
      <c r="E2627" s="27"/>
    </row>
    <row r="2628" spans="4:5" x14ac:dyDescent="0.15">
      <c r="D2628" s="26"/>
      <c r="E2628" s="27"/>
    </row>
    <row r="2629" spans="4:5" x14ac:dyDescent="0.15">
      <c r="D2629" s="26"/>
      <c r="E2629" s="27"/>
    </row>
    <row r="2630" spans="4:5" x14ac:dyDescent="0.15">
      <c r="D2630" s="26"/>
      <c r="E2630" s="27"/>
    </row>
    <row r="2631" spans="4:5" x14ac:dyDescent="0.15">
      <c r="D2631" s="26"/>
      <c r="E2631" s="27"/>
    </row>
    <row r="2632" spans="4:5" x14ac:dyDescent="0.15">
      <c r="D2632" s="26"/>
      <c r="E2632" s="27"/>
    </row>
    <row r="2633" spans="4:5" x14ac:dyDescent="0.15">
      <c r="D2633" s="26"/>
      <c r="E2633" s="27"/>
    </row>
    <row r="2634" spans="4:5" x14ac:dyDescent="0.15">
      <c r="D2634" s="26"/>
      <c r="E2634" s="27"/>
    </row>
    <row r="2635" spans="4:5" x14ac:dyDescent="0.15">
      <c r="D2635" s="26"/>
      <c r="E2635" s="27"/>
    </row>
    <row r="2636" spans="4:5" x14ac:dyDescent="0.15">
      <c r="D2636" s="26"/>
      <c r="E2636" s="27"/>
    </row>
    <row r="2637" spans="4:5" x14ac:dyDescent="0.15">
      <c r="D2637" s="26"/>
      <c r="E2637" s="27"/>
    </row>
    <row r="2638" spans="4:5" x14ac:dyDescent="0.15">
      <c r="D2638" s="26"/>
      <c r="E2638" s="27"/>
    </row>
    <row r="2639" spans="4:5" x14ac:dyDescent="0.15">
      <c r="D2639" s="26"/>
      <c r="E2639" s="27"/>
    </row>
    <row r="2640" spans="4:5" x14ac:dyDescent="0.15">
      <c r="D2640" s="26"/>
      <c r="E2640" s="27"/>
    </row>
    <row r="2641" spans="4:5" x14ac:dyDescent="0.15">
      <c r="D2641" s="26"/>
      <c r="E2641" s="27"/>
    </row>
    <row r="2642" spans="4:5" x14ac:dyDescent="0.15">
      <c r="D2642" s="26"/>
      <c r="E2642" s="27"/>
    </row>
    <row r="2643" spans="4:5" x14ac:dyDescent="0.15">
      <c r="D2643" s="26"/>
      <c r="E2643" s="27"/>
    </row>
    <row r="2644" spans="4:5" x14ac:dyDescent="0.15">
      <c r="D2644" s="26"/>
      <c r="E2644" s="27"/>
    </row>
    <row r="2645" spans="4:5" x14ac:dyDescent="0.15">
      <c r="D2645" s="26"/>
      <c r="E2645" s="27"/>
    </row>
    <row r="2646" spans="4:5" x14ac:dyDescent="0.15">
      <c r="D2646" s="26"/>
      <c r="E2646" s="27"/>
    </row>
    <row r="2647" spans="4:5" x14ac:dyDescent="0.15">
      <c r="D2647" s="26"/>
      <c r="E2647" s="27"/>
    </row>
    <row r="2648" spans="4:5" x14ac:dyDescent="0.15">
      <c r="D2648" s="26"/>
      <c r="E2648" s="27"/>
    </row>
    <row r="2649" spans="4:5" x14ac:dyDescent="0.15">
      <c r="D2649" s="26"/>
      <c r="E2649" s="27"/>
    </row>
    <row r="2650" spans="4:5" x14ac:dyDescent="0.15">
      <c r="D2650" s="26"/>
      <c r="E2650" s="27"/>
    </row>
    <row r="2651" spans="4:5" x14ac:dyDescent="0.15">
      <c r="D2651" s="26"/>
      <c r="E2651" s="27"/>
    </row>
    <row r="2652" spans="4:5" x14ac:dyDescent="0.15">
      <c r="D2652" s="26"/>
      <c r="E2652" s="27"/>
    </row>
    <row r="2653" spans="4:5" x14ac:dyDescent="0.15">
      <c r="D2653" s="26"/>
      <c r="E2653" s="27"/>
    </row>
    <row r="2654" spans="4:5" x14ac:dyDescent="0.15">
      <c r="D2654" s="26"/>
      <c r="E2654" s="27"/>
    </row>
    <row r="2655" spans="4:5" x14ac:dyDescent="0.15">
      <c r="D2655" s="26"/>
      <c r="E2655" s="27"/>
    </row>
    <row r="2656" spans="4:5" x14ac:dyDescent="0.15">
      <c r="D2656" s="26"/>
      <c r="E2656" s="27"/>
    </row>
    <row r="2657" spans="4:5" x14ac:dyDescent="0.15">
      <c r="D2657" s="26"/>
      <c r="E2657" s="27"/>
    </row>
    <row r="2658" spans="4:5" x14ac:dyDescent="0.15">
      <c r="D2658" s="26"/>
      <c r="E2658" s="27"/>
    </row>
    <row r="2659" spans="4:5" x14ac:dyDescent="0.15">
      <c r="D2659" s="26"/>
      <c r="E2659" s="27"/>
    </row>
    <row r="2660" spans="4:5" x14ac:dyDescent="0.15">
      <c r="D2660" s="26"/>
      <c r="E2660" s="27"/>
    </row>
    <row r="2661" spans="4:5" x14ac:dyDescent="0.15">
      <c r="D2661" s="26"/>
      <c r="E2661" s="27"/>
    </row>
    <row r="2662" spans="4:5" x14ac:dyDescent="0.15">
      <c r="D2662" s="26"/>
      <c r="E2662" s="27"/>
    </row>
    <row r="2663" spans="4:5" x14ac:dyDescent="0.15">
      <c r="D2663" s="26"/>
      <c r="E2663" s="27"/>
    </row>
    <row r="2664" spans="4:5" x14ac:dyDescent="0.15">
      <c r="D2664" s="26"/>
      <c r="E2664" s="27"/>
    </row>
    <row r="2665" spans="4:5" x14ac:dyDescent="0.15">
      <c r="D2665" s="26"/>
      <c r="E2665" s="27"/>
    </row>
    <row r="2666" spans="4:5" x14ac:dyDescent="0.15">
      <c r="D2666" s="26"/>
      <c r="E2666" s="27"/>
    </row>
    <row r="2667" spans="4:5" x14ac:dyDescent="0.15">
      <c r="D2667" s="26"/>
      <c r="E2667" s="27"/>
    </row>
    <row r="2668" spans="4:5" x14ac:dyDescent="0.15">
      <c r="D2668" s="26"/>
      <c r="E2668" s="27"/>
    </row>
    <row r="2669" spans="4:5" x14ac:dyDescent="0.15">
      <c r="D2669" s="26"/>
      <c r="E2669" s="27"/>
    </row>
    <row r="2670" spans="4:5" x14ac:dyDescent="0.15">
      <c r="D2670" s="26"/>
      <c r="E2670" s="27"/>
    </row>
    <row r="2671" spans="4:5" x14ac:dyDescent="0.15">
      <c r="D2671" s="26"/>
      <c r="E2671" s="27"/>
    </row>
    <row r="2672" spans="4:5" x14ac:dyDescent="0.15">
      <c r="D2672" s="26"/>
      <c r="E2672" s="27"/>
    </row>
    <row r="2673" spans="4:5" x14ac:dyDescent="0.15">
      <c r="D2673" s="26"/>
      <c r="E2673" s="27"/>
    </row>
    <row r="2674" spans="4:5" x14ac:dyDescent="0.15">
      <c r="D2674" s="26"/>
      <c r="E2674" s="27"/>
    </row>
    <row r="2675" spans="4:5" x14ac:dyDescent="0.15">
      <c r="D2675" s="26"/>
      <c r="E2675" s="27"/>
    </row>
    <row r="2676" spans="4:5" x14ac:dyDescent="0.15">
      <c r="D2676" s="26"/>
      <c r="E2676" s="27"/>
    </row>
    <row r="2677" spans="4:5" x14ac:dyDescent="0.15">
      <c r="D2677" s="26"/>
      <c r="E2677" s="27"/>
    </row>
    <row r="2678" spans="4:5" x14ac:dyDescent="0.15">
      <c r="D2678" s="26"/>
      <c r="E2678" s="27"/>
    </row>
    <row r="2679" spans="4:5" x14ac:dyDescent="0.15">
      <c r="D2679" s="26"/>
      <c r="E2679" s="27"/>
    </row>
    <row r="2680" spans="4:5" x14ac:dyDescent="0.15">
      <c r="D2680" s="26"/>
      <c r="E2680" s="27"/>
    </row>
    <row r="2681" spans="4:5" x14ac:dyDescent="0.15">
      <c r="D2681" s="26"/>
      <c r="E2681" s="27"/>
    </row>
    <row r="2682" spans="4:5" x14ac:dyDescent="0.15">
      <c r="D2682" s="26"/>
      <c r="E2682" s="27"/>
    </row>
    <row r="2683" spans="4:5" x14ac:dyDescent="0.15">
      <c r="D2683" s="26"/>
      <c r="E2683" s="27"/>
    </row>
    <row r="2684" spans="4:5" x14ac:dyDescent="0.15">
      <c r="D2684" s="26"/>
      <c r="E2684" s="27"/>
    </row>
    <row r="2685" spans="4:5" x14ac:dyDescent="0.15">
      <c r="D2685" s="26"/>
      <c r="E2685" s="27"/>
    </row>
    <row r="2686" spans="4:5" x14ac:dyDescent="0.15">
      <c r="D2686" s="26"/>
      <c r="E2686" s="27"/>
    </row>
    <row r="2687" spans="4:5" x14ac:dyDescent="0.15">
      <c r="D2687" s="26"/>
      <c r="E2687" s="27"/>
    </row>
    <row r="2688" spans="4:5" x14ac:dyDescent="0.15">
      <c r="D2688" s="26"/>
      <c r="E2688" s="27"/>
    </row>
    <row r="2689" spans="4:5" x14ac:dyDescent="0.15">
      <c r="D2689" s="26"/>
      <c r="E2689" s="27"/>
    </row>
    <row r="2690" spans="4:5" x14ac:dyDescent="0.15">
      <c r="D2690" s="26"/>
      <c r="E2690" s="27"/>
    </row>
    <row r="2691" spans="4:5" x14ac:dyDescent="0.15">
      <c r="D2691" s="26"/>
      <c r="E2691" s="27"/>
    </row>
    <row r="2692" spans="4:5" x14ac:dyDescent="0.15">
      <c r="D2692" s="26"/>
      <c r="E2692" s="27"/>
    </row>
    <row r="2693" spans="4:5" x14ac:dyDescent="0.15">
      <c r="D2693" s="26"/>
      <c r="E2693" s="27"/>
    </row>
    <row r="2694" spans="4:5" x14ac:dyDescent="0.15">
      <c r="D2694" s="26"/>
      <c r="E2694" s="27"/>
    </row>
    <row r="2695" spans="4:5" x14ac:dyDescent="0.15">
      <c r="D2695" s="26"/>
      <c r="E2695" s="27"/>
    </row>
    <row r="2696" spans="4:5" x14ac:dyDescent="0.15">
      <c r="D2696" s="26"/>
      <c r="E2696" s="27"/>
    </row>
    <row r="2697" spans="4:5" x14ac:dyDescent="0.15">
      <c r="D2697" s="26"/>
      <c r="E2697" s="27"/>
    </row>
    <row r="2698" spans="4:5" x14ac:dyDescent="0.15">
      <c r="D2698" s="26"/>
      <c r="E2698" s="27"/>
    </row>
    <row r="2699" spans="4:5" x14ac:dyDescent="0.15">
      <c r="D2699" s="26"/>
      <c r="E2699" s="27"/>
    </row>
    <row r="2700" spans="4:5" x14ac:dyDescent="0.15">
      <c r="D2700" s="26"/>
      <c r="E2700" s="27"/>
    </row>
    <row r="2701" spans="4:5" x14ac:dyDescent="0.15">
      <c r="D2701" s="26"/>
      <c r="E2701" s="27"/>
    </row>
    <row r="2702" spans="4:5" x14ac:dyDescent="0.15">
      <c r="D2702" s="26"/>
      <c r="E2702" s="27"/>
    </row>
    <row r="2703" spans="4:5" x14ac:dyDescent="0.15">
      <c r="D2703" s="26"/>
      <c r="E2703" s="27"/>
    </row>
    <row r="2704" spans="4:5" x14ac:dyDescent="0.15">
      <c r="D2704" s="26"/>
      <c r="E2704" s="27"/>
    </row>
    <row r="2705" spans="4:5" x14ac:dyDescent="0.15">
      <c r="D2705" s="26"/>
      <c r="E2705" s="27"/>
    </row>
    <row r="2706" spans="4:5" x14ac:dyDescent="0.15">
      <c r="D2706" s="26"/>
      <c r="E2706" s="27"/>
    </row>
    <row r="2707" spans="4:5" x14ac:dyDescent="0.15">
      <c r="D2707" s="26"/>
      <c r="E2707" s="27"/>
    </row>
    <row r="2708" spans="4:5" x14ac:dyDescent="0.15">
      <c r="D2708" s="26"/>
      <c r="E2708" s="27"/>
    </row>
    <row r="2709" spans="4:5" x14ac:dyDescent="0.15">
      <c r="D2709" s="26"/>
      <c r="E2709" s="27"/>
    </row>
    <row r="2710" spans="4:5" x14ac:dyDescent="0.15">
      <c r="D2710" s="26"/>
      <c r="E2710" s="27"/>
    </row>
    <row r="2711" spans="4:5" x14ac:dyDescent="0.15">
      <c r="D2711" s="26"/>
      <c r="E2711" s="27"/>
    </row>
    <row r="2712" spans="4:5" x14ac:dyDescent="0.15">
      <c r="D2712" s="26"/>
      <c r="E2712" s="27"/>
    </row>
    <row r="2713" spans="4:5" x14ac:dyDescent="0.15">
      <c r="D2713" s="26"/>
      <c r="E2713" s="27"/>
    </row>
    <row r="2714" spans="4:5" x14ac:dyDescent="0.15">
      <c r="D2714" s="26"/>
      <c r="E2714" s="27"/>
    </row>
    <row r="2715" spans="4:5" x14ac:dyDescent="0.15">
      <c r="D2715" s="26"/>
      <c r="E2715" s="27"/>
    </row>
    <row r="2716" spans="4:5" x14ac:dyDescent="0.15">
      <c r="D2716" s="26"/>
      <c r="E2716" s="27"/>
    </row>
    <row r="2717" spans="4:5" x14ac:dyDescent="0.15">
      <c r="D2717" s="26"/>
      <c r="E2717" s="27"/>
    </row>
    <row r="2718" spans="4:5" x14ac:dyDescent="0.15">
      <c r="D2718" s="26"/>
      <c r="E2718" s="27"/>
    </row>
    <row r="2719" spans="4:5" x14ac:dyDescent="0.15">
      <c r="D2719" s="26"/>
      <c r="E2719" s="27"/>
    </row>
    <row r="2720" spans="4:5" x14ac:dyDescent="0.15">
      <c r="D2720" s="26"/>
      <c r="E2720" s="27"/>
    </row>
    <row r="2721" spans="4:5" x14ac:dyDescent="0.15">
      <c r="D2721" s="26"/>
      <c r="E2721" s="27"/>
    </row>
    <row r="2722" spans="4:5" x14ac:dyDescent="0.15">
      <c r="D2722" s="26"/>
      <c r="E2722" s="27"/>
    </row>
    <row r="2723" spans="4:5" x14ac:dyDescent="0.15">
      <c r="D2723" s="26"/>
      <c r="E2723" s="27"/>
    </row>
    <row r="2724" spans="4:5" x14ac:dyDescent="0.15">
      <c r="D2724" s="26"/>
      <c r="E2724" s="27"/>
    </row>
    <row r="2725" spans="4:5" x14ac:dyDescent="0.15">
      <c r="D2725" s="26"/>
      <c r="E2725" s="27"/>
    </row>
    <row r="2726" spans="4:5" x14ac:dyDescent="0.15">
      <c r="D2726" s="26"/>
      <c r="E2726" s="27"/>
    </row>
    <row r="2727" spans="4:5" x14ac:dyDescent="0.15">
      <c r="D2727" s="26"/>
      <c r="E2727" s="27"/>
    </row>
    <row r="2728" spans="4:5" x14ac:dyDescent="0.15">
      <c r="D2728" s="26"/>
      <c r="E2728" s="27"/>
    </row>
    <row r="2729" spans="4:5" x14ac:dyDescent="0.15">
      <c r="D2729" s="26"/>
      <c r="E2729" s="27"/>
    </row>
    <row r="2730" spans="4:5" x14ac:dyDescent="0.15">
      <c r="D2730" s="26"/>
      <c r="E2730" s="27"/>
    </row>
    <row r="2731" spans="4:5" x14ac:dyDescent="0.15">
      <c r="D2731" s="26"/>
      <c r="E2731" s="27"/>
    </row>
    <row r="2732" spans="4:5" x14ac:dyDescent="0.15">
      <c r="D2732" s="26"/>
      <c r="E2732" s="27"/>
    </row>
    <row r="2733" spans="4:5" x14ac:dyDescent="0.15">
      <c r="D2733" s="26"/>
      <c r="E2733" s="27"/>
    </row>
    <row r="2734" spans="4:5" x14ac:dyDescent="0.15">
      <c r="D2734" s="26"/>
      <c r="E2734" s="27"/>
    </row>
    <row r="2735" spans="4:5" x14ac:dyDescent="0.15">
      <c r="D2735" s="26"/>
      <c r="E2735" s="27"/>
    </row>
    <row r="2736" spans="4:5" x14ac:dyDescent="0.15">
      <c r="D2736" s="26"/>
      <c r="E2736" s="27"/>
    </row>
    <row r="2737" spans="4:5" x14ac:dyDescent="0.15">
      <c r="D2737" s="26"/>
      <c r="E2737" s="27"/>
    </row>
    <row r="2738" spans="4:5" x14ac:dyDescent="0.15">
      <c r="D2738" s="26"/>
      <c r="E2738" s="27"/>
    </row>
    <row r="2739" spans="4:5" x14ac:dyDescent="0.15">
      <c r="D2739" s="26"/>
      <c r="E2739" s="27"/>
    </row>
    <row r="2740" spans="4:5" x14ac:dyDescent="0.15">
      <c r="D2740" s="26"/>
      <c r="E2740" s="27"/>
    </row>
    <row r="2741" spans="4:5" x14ac:dyDescent="0.15">
      <c r="D2741" s="26"/>
      <c r="E2741" s="27"/>
    </row>
    <row r="2742" spans="4:5" x14ac:dyDescent="0.15">
      <c r="D2742" s="26"/>
      <c r="E2742" s="27"/>
    </row>
    <row r="2743" spans="4:5" x14ac:dyDescent="0.15">
      <c r="D2743" s="26"/>
      <c r="E2743" s="27"/>
    </row>
    <row r="2744" spans="4:5" x14ac:dyDescent="0.15">
      <c r="D2744" s="26"/>
      <c r="E2744" s="27"/>
    </row>
    <row r="2745" spans="4:5" x14ac:dyDescent="0.15">
      <c r="D2745" s="26"/>
      <c r="E2745" s="27"/>
    </row>
    <row r="2746" spans="4:5" x14ac:dyDescent="0.15">
      <c r="D2746" s="26"/>
      <c r="E2746" s="27"/>
    </row>
    <row r="2747" spans="4:5" x14ac:dyDescent="0.15">
      <c r="D2747" s="26"/>
      <c r="E2747" s="27"/>
    </row>
    <row r="2748" spans="4:5" x14ac:dyDescent="0.15">
      <c r="D2748" s="26"/>
      <c r="E2748" s="27"/>
    </row>
    <row r="2749" spans="4:5" x14ac:dyDescent="0.15">
      <c r="D2749" s="26"/>
      <c r="E2749" s="27"/>
    </row>
    <row r="2750" spans="4:5" x14ac:dyDescent="0.15">
      <c r="D2750" s="26"/>
      <c r="E2750" s="27"/>
    </row>
    <row r="2751" spans="4:5" x14ac:dyDescent="0.15">
      <c r="D2751" s="26"/>
      <c r="E2751" s="27"/>
    </row>
    <row r="2752" spans="4:5" x14ac:dyDescent="0.15">
      <c r="D2752" s="26"/>
      <c r="E2752" s="27"/>
    </row>
    <row r="2753" spans="4:5" x14ac:dyDescent="0.15">
      <c r="D2753" s="26"/>
      <c r="E2753" s="27"/>
    </row>
    <row r="2754" spans="4:5" x14ac:dyDescent="0.15">
      <c r="D2754" s="26"/>
      <c r="E2754" s="27"/>
    </row>
    <row r="2755" spans="4:5" x14ac:dyDescent="0.15">
      <c r="D2755" s="26"/>
      <c r="E2755" s="27"/>
    </row>
    <row r="2756" spans="4:5" x14ac:dyDescent="0.15">
      <c r="D2756" s="26"/>
      <c r="E2756" s="27"/>
    </row>
    <row r="2757" spans="4:5" x14ac:dyDescent="0.15">
      <c r="D2757" s="26"/>
      <c r="E2757" s="27"/>
    </row>
    <row r="2758" spans="4:5" x14ac:dyDescent="0.15">
      <c r="D2758" s="26"/>
      <c r="E2758" s="27"/>
    </row>
    <row r="2759" spans="4:5" x14ac:dyDescent="0.15">
      <c r="D2759" s="26"/>
      <c r="E2759" s="27"/>
    </row>
    <row r="2760" spans="4:5" x14ac:dyDescent="0.15">
      <c r="D2760" s="26"/>
      <c r="E2760" s="27"/>
    </row>
    <row r="2761" spans="4:5" x14ac:dyDescent="0.15">
      <c r="D2761" s="26"/>
      <c r="E2761" s="27"/>
    </row>
    <row r="2762" spans="4:5" x14ac:dyDescent="0.15">
      <c r="D2762" s="26"/>
      <c r="E2762" s="27"/>
    </row>
    <row r="2763" spans="4:5" x14ac:dyDescent="0.15">
      <c r="D2763" s="26"/>
      <c r="E2763" s="27"/>
    </row>
    <row r="2764" spans="4:5" x14ac:dyDescent="0.15">
      <c r="D2764" s="26"/>
      <c r="E2764" s="27"/>
    </row>
    <row r="2765" spans="4:5" x14ac:dyDescent="0.15">
      <c r="D2765" s="26"/>
      <c r="E2765" s="27"/>
    </row>
    <row r="2766" spans="4:5" x14ac:dyDescent="0.15">
      <c r="D2766" s="26"/>
      <c r="E2766" s="27"/>
    </row>
    <row r="2767" spans="4:5" x14ac:dyDescent="0.15">
      <c r="D2767" s="26"/>
      <c r="E2767" s="27"/>
    </row>
    <row r="2768" spans="4:5" x14ac:dyDescent="0.15">
      <c r="D2768" s="26"/>
      <c r="E2768" s="27"/>
    </row>
    <row r="2769" spans="4:5" x14ac:dyDescent="0.15">
      <c r="D2769" s="26"/>
      <c r="E2769" s="27"/>
    </row>
    <row r="2770" spans="4:5" x14ac:dyDescent="0.15">
      <c r="D2770" s="26"/>
      <c r="E2770" s="27"/>
    </row>
    <row r="2771" spans="4:5" x14ac:dyDescent="0.15">
      <c r="D2771" s="26"/>
      <c r="E2771" s="27"/>
    </row>
    <row r="2772" spans="4:5" x14ac:dyDescent="0.15">
      <c r="D2772" s="26"/>
      <c r="E2772" s="27"/>
    </row>
    <row r="2773" spans="4:5" x14ac:dyDescent="0.15">
      <c r="D2773" s="26"/>
      <c r="E2773" s="27"/>
    </row>
    <row r="2774" spans="4:5" x14ac:dyDescent="0.15">
      <c r="D2774" s="26"/>
      <c r="E2774" s="27"/>
    </row>
    <row r="2775" spans="4:5" x14ac:dyDescent="0.15">
      <c r="D2775" s="26"/>
      <c r="E2775" s="27"/>
    </row>
    <row r="2776" spans="4:5" x14ac:dyDescent="0.15">
      <c r="D2776" s="26"/>
      <c r="E2776" s="27"/>
    </row>
    <row r="2777" spans="4:5" x14ac:dyDescent="0.15">
      <c r="D2777" s="26"/>
      <c r="E2777" s="27"/>
    </row>
    <row r="2778" spans="4:5" x14ac:dyDescent="0.15">
      <c r="D2778" s="26"/>
      <c r="E2778" s="27"/>
    </row>
    <row r="2779" spans="4:5" x14ac:dyDescent="0.15">
      <c r="D2779" s="26"/>
      <c r="E2779" s="27"/>
    </row>
    <row r="2780" spans="4:5" x14ac:dyDescent="0.15">
      <c r="D2780" s="26"/>
      <c r="E2780" s="27"/>
    </row>
    <row r="2781" spans="4:5" x14ac:dyDescent="0.15">
      <c r="D2781" s="26"/>
      <c r="E2781" s="27"/>
    </row>
    <row r="2782" spans="4:5" x14ac:dyDescent="0.15">
      <c r="D2782" s="26"/>
      <c r="E2782" s="27"/>
    </row>
    <row r="2783" spans="4:5" x14ac:dyDescent="0.15">
      <c r="D2783" s="26"/>
      <c r="E2783" s="27"/>
    </row>
    <row r="2784" spans="4:5" x14ac:dyDescent="0.15">
      <c r="D2784" s="26"/>
      <c r="E2784" s="27"/>
    </row>
    <row r="2785" spans="4:5" x14ac:dyDescent="0.15">
      <c r="D2785" s="26"/>
      <c r="E2785" s="27"/>
    </row>
    <row r="2786" spans="4:5" x14ac:dyDescent="0.15">
      <c r="D2786" s="26"/>
      <c r="E2786" s="27"/>
    </row>
    <row r="2787" spans="4:5" x14ac:dyDescent="0.15">
      <c r="D2787" s="26"/>
      <c r="E2787" s="27"/>
    </row>
    <row r="2788" spans="4:5" x14ac:dyDescent="0.15">
      <c r="D2788" s="26"/>
      <c r="E2788" s="27"/>
    </row>
    <row r="2789" spans="4:5" x14ac:dyDescent="0.15">
      <c r="D2789" s="26"/>
      <c r="E2789" s="27"/>
    </row>
    <row r="2790" spans="4:5" x14ac:dyDescent="0.15">
      <c r="D2790" s="26"/>
      <c r="E2790" s="27"/>
    </row>
    <row r="2791" spans="4:5" x14ac:dyDescent="0.15">
      <c r="D2791" s="26"/>
      <c r="E2791" s="27"/>
    </row>
    <row r="2792" spans="4:5" x14ac:dyDescent="0.15">
      <c r="D2792" s="26"/>
      <c r="E2792" s="27"/>
    </row>
    <row r="2793" spans="4:5" x14ac:dyDescent="0.15">
      <c r="D2793" s="26"/>
      <c r="E2793" s="27"/>
    </row>
    <row r="2794" spans="4:5" x14ac:dyDescent="0.15">
      <c r="D2794" s="26"/>
      <c r="E2794" s="27"/>
    </row>
    <row r="2795" spans="4:5" x14ac:dyDescent="0.15">
      <c r="D2795" s="26"/>
      <c r="E2795" s="27"/>
    </row>
    <row r="2796" spans="4:5" x14ac:dyDescent="0.15">
      <c r="D2796" s="26"/>
      <c r="E2796" s="27"/>
    </row>
    <row r="2797" spans="4:5" x14ac:dyDescent="0.15">
      <c r="D2797" s="26"/>
      <c r="E2797" s="27"/>
    </row>
    <row r="2798" spans="4:5" x14ac:dyDescent="0.15">
      <c r="D2798" s="26"/>
      <c r="E2798" s="27"/>
    </row>
    <row r="2799" spans="4:5" x14ac:dyDescent="0.15">
      <c r="D2799" s="26"/>
      <c r="E2799" s="27"/>
    </row>
    <row r="2800" spans="4:5" x14ac:dyDescent="0.15">
      <c r="D2800" s="26"/>
      <c r="E2800" s="27"/>
    </row>
    <row r="2801" spans="4:5" x14ac:dyDescent="0.15">
      <c r="D2801" s="26"/>
      <c r="E2801" s="27"/>
    </row>
    <row r="2802" spans="4:5" x14ac:dyDescent="0.15">
      <c r="D2802" s="26"/>
      <c r="E2802" s="27"/>
    </row>
    <row r="2803" spans="4:5" x14ac:dyDescent="0.15">
      <c r="D2803" s="26"/>
      <c r="E2803" s="27"/>
    </row>
    <row r="2804" spans="4:5" x14ac:dyDescent="0.15">
      <c r="D2804" s="26"/>
      <c r="E2804" s="27"/>
    </row>
    <row r="2805" spans="4:5" x14ac:dyDescent="0.15">
      <c r="D2805" s="26"/>
      <c r="E2805" s="27"/>
    </row>
    <row r="2806" spans="4:5" x14ac:dyDescent="0.15">
      <c r="D2806" s="26"/>
      <c r="E2806" s="27"/>
    </row>
    <row r="2807" spans="4:5" x14ac:dyDescent="0.15">
      <c r="D2807" s="26"/>
      <c r="E2807" s="27"/>
    </row>
    <row r="2808" spans="4:5" x14ac:dyDescent="0.15">
      <c r="D2808" s="26"/>
      <c r="E2808" s="27"/>
    </row>
    <row r="2809" spans="4:5" x14ac:dyDescent="0.15">
      <c r="D2809" s="26"/>
      <c r="E2809" s="27"/>
    </row>
    <row r="2810" spans="4:5" x14ac:dyDescent="0.15">
      <c r="D2810" s="26"/>
      <c r="E2810" s="27"/>
    </row>
    <row r="2811" spans="4:5" x14ac:dyDescent="0.15">
      <c r="D2811" s="26"/>
      <c r="E2811" s="27"/>
    </row>
    <row r="2812" spans="4:5" x14ac:dyDescent="0.15">
      <c r="D2812" s="26"/>
      <c r="E2812" s="27"/>
    </row>
    <row r="2813" spans="4:5" x14ac:dyDescent="0.15">
      <c r="D2813" s="26"/>
      <c r="E2813" s="27"/>
    </row>
    <row r="2814" spans="4:5" x14ac:dyDescent="0.15">
      <c r="D2814" s="26"/>
      <c r="E2814" s="27"/>
    </row>
    <row r="2815" spans="4:5" x14ac:dyDescent="0.15">
      <c r="D2815" s="26"/>
      <c r="E2815" s="27"/>
    </row>
    <row r="2816" spans="4:5" x14ac:dyDescent="0.15">
      <c r="D2816" s="26"/>
      <c r="E2816" s="27"/>
    </row>
    <row r="2817" spans="4:5" x14ac:dyDescent="0.15">
      <c r="D2817" s="26"/>
      <c r="E2817" s="27"/>
    </row>
    <row r="2818" spans="4:5" x14ac:dyDescent="0.15">
      <c r="D2818" s="26"/>
      <c r="E2818" s="27"/>
    </row>
    <row r="2819" spans="4:5" x14ac:dyDescent="0.15">
      <c r="D2819" s="26"/>
      <c r="E2819" s="27"/>
    </row>
    <row r="2820" spans="4:5" x14ac:dyDescent="0.15">
      <c r="D2820" s="26"/>
      <c r="E2820" s="27"/>
    </row>
    <row r="2821" spans="4:5" x14ac:dyDescent="0.15">
      <c r="D2821" s="26"/>
      <c r="E2821" s="27"/>
    </row>
    <row r="2822" spans="4:5" x14ac:dyDescent="0.15">
      <c r="D2822" s="26"/>
      <c r="E2822" s="27"/>
    </row>
    <row r="2823" spans="4:5" x14ac:dyDescent="0.15">
      <c r="D2823" s="26"/>
      <c r="E2823" s="27"/>
    </row>
    <row r="2824" spans="4:5" x14ac:dyDescent="0.15">
      <c r="D2824" s="26"/>
      <c r="E2824" s="27"/>
    </row>
    <row r="2825" spans="4:5" x14ac:dyDescent="0.15">
      <c r="D2825" s="26"/>
      <c r="E2825" s="27"/>
    </row>
    <row r="2826" spans="4:5" x14ac:dyDescent="0.15">
      <c r="D2826" s="26"/>
      <c r="E2826" s="27"/>
    </row>
    <row r="2827" spans="4:5" x14ac:dyDescent="0.15">
      <c r="D2827" s="26"/>
      <c r="E2827" s="27"/>
    </row>
    <row r="2828" spans="4:5" x14ac:dyDescent="0.15">
      <c r="D2828" s="26"/>
      <c r="E2828" s="27"/>
    </row>
    <row r="2829" spans="4:5" x14ac:dyDescent="0.15">
      <c r="D2829" s="26"/>
      <c r="E2829" s="27"/>
    </row>
    <row r="2830" spans="4:5" x14ac:dyDescent="0.15">
      <c r="D2830" s="26"/>
      <c r="E2830" s="27"/>
    </row>
    <row r="2831" spans="4:5" x14ac:dyDescent="0.15">
      <c r="D2831" s="26"/>
      <c r="E2831" s="27"/>
    </row>
    <row r="2832" spans="4:5" x14ac:dyDescent="0.15">
      <c r="D2832" s="26"/>
      <c r="E2832" s="27"/>
    </row>
    <row r="2833" spans="4:5" x14ac:dyDescent="0.15">
      <c r="D2833" s="26"/>
      <c r="E2833" s="27"/>
    </row>
    <row r="2834" spans="4:5" x14ac:dyDescent="0.15">
      <c r="D2834" s="26"/>
      <c r="E2834" s="27"/>
    </row>
    <row r="2835" spans="4:5" x14ac:dyDescent="0.15">
      <c r="D2835" s="26"/>
      <c r="E2835" s="27"/>
    </row>
    <row r="2836" spans="4:5" x14ac:dyDescent="0.15">
      <c r="D2836" s="26"/>
      <c r="E2836" s="27"/>
    </row>
    <row r="2837" spans="4:5" x14ac:dyDescent="0.15">
      <c r="D2837" s="26"/>
      <c r="E2837" s="27"/>
    </row>
    <row r="2838" spans="4:5" x14ac:dyDescent="0.15">
      <c r="D2838" s="26"/>
      <c r="E2838" s="27"/>
    </row>
    <row r="2839" spans="4:5" x14ac:dyDescent="0.15">
      <c r="D2839" s="26"/>
      <c r="E2839" s="27"/>
    </row>
    <row r="2840" spans="4:5" x14ac:dyDescent="0.15">
      <c r="D2840" s="26"/>
      <c r="E2840" s="27"/>
    </row>
    <row r="2841" spans="4:5" x14ac:dyDescent="0.15">
      <c r="D2841" s="26"/>
      <c r="E2841" s="27"/>
    </row>
    <row r="2842" spans="4:5" x14ac:dyDescent="0.15">
      <c r="D2842" s="26"/>
      <c r="E2842" s="27"/>
    </row>
    <row r="2843" spans="4:5" x14ac:dyDescent="0.15">
      <c r="D2843" s="26"/>
      <c r="E2843" s="27"/>
    </row>
    <row r="2844" spans="4:5" x14ac:dyDescent="0.15">
      <c r="D2844" s="26"/>
      <c r="E2844" s="27"/>
    </row>
    <row r="2845" spans="4:5" x14ac:dyDescent="0.15">
      <c r="D2845" s="26"/>
      <c r="E2845" s="27"/>
    </row>
    <row r="2846" spans="4:5" x14ac:dyDescent="0.15">
      <c r="D2846" s="26"/>
      <c r="E2846" s="27"/>
    </row>
    <row r="2847" spans="4:5" x14ac:dyDescent="0.15">
      <c r="D2847" s="26"/>
      <c r="E2847" s="27"/>
    </row>
    <row r="2848" spans="4:5" x14ac:dyDescent="0.15">
      <c r="D2848" s="26"/>
      <c r="E2848" s="27"/>
    </row>
    <row r="2849" spans="4:5" x14ac:dyDescent="0.15">
      <c r="D2849" s="26"/>
      <c r="E2849" s="27"/>
    </row>
    <row r="2850" spans="4:5" x14ac:dyDescent="0.15">
      <c r="D2850" s="26"/>
      <c r="E2850" s="27"/>
    </row>
    <row r="2851" spans="4:5" x14ac:dyDescent="0.15">
      <c r="D2851" s="26"/>
      <c r="E2851" s="27"/>
    </row>
    <row r="2852" spans="4:5" x14ac:dyDescent="0.15">
      <c r="D2852" s="26"/>
      <c r="E2852" s="27"/>
    </row>
    <row r="2853" spans="4:5" x14ac:dyDescent="0.15">
      <c r="D2853" s="26"/>
      <c r="E2853" s="27"/>
    </row>
    <row r="2854" spans="4:5" x14ac:dyDescent="0.15">
      <c r="D2854" s="26"/>
      <c r="E2854" s="27"/>
    </row>
    <row r="2855" spans="4:5" x14ac:dyDescent="0.15">
      <c r="D2855" s="26"/>
      <c r="E2855" s="27"/>
    </row>
    <row r="2856" spans="4:5" x14ac:dyDescent="0.15">
      <c r="D2856" s="26"/>
      <c r="E2856" s="27"/>
    </row>
    <row r="2857" spans="4:5" x14ac:dyDescent="0.15">
      <c r="D2857" s="26"/>
      <c r="E2857" s="27"/>
    </row>
    <row r="2858" spans="4:5" x14ac:dyDescent="0.15">
      <c r="D2858" s="26"/>
      <c r="E2858" s="27"/>
    </row>
    <row r="2859" spans="4:5" x14ac:dyDescent="0.15">
      <c r="D2859" s="26"/>
      <c r="E2859" s="27"/>
    </row>
    <row r="2860" spans="4:5" x14ac:dyDescent="0.15">
      <c r="D2860" s="26"/>
      <c r="E2860" s="27"/>
    </row>
    <row r="2861" spans="4:5" x14ac:dyDescent="0.15">
      <c r="D2861" s="26"/>
      <c r="E2861" s="27"/>
    </row>
    <row r="2862" spans="4:5" x14ac:dyDescent="0.15">
      <c r="D2862" s="26"/>
      <c r="E2862" s="27"/>
    </row>
    <row r="2863" spans="4:5" x14ac:dyDescent="0.15">
      <c r="D2863" s="26"/>
      <c r="E2863" s="27"/>
    </row>
    <row r="2864" spans="4:5" x14ac:dyDescent="0.15">
      <c r="D2864" s="26"/>
      <c r="E2864" s="27"/>
    </row>
    <row r="2865" spans="4:5" x14ac:dyDescent="0.15">
      <c r="D2865" s="26"/>
      <c r="E2865" s="27"/>
    </row>
    <row r="2866" spans="4:5" x14ac:dyDescent="0.15">
      <c r="D2866" s="26"/>
      <c r="E2866" s="27"/>
    </row>
    <row r="2867" spans="4:5" x14ac:dyDescent="0.15">
      <c r="D2867" s="26"/>
      <c r="E2867" s="27"/>
    </row>
    <row r="2868" spans="4:5" x14ac:dyDescent="0.15">
      <c r="D2868" s="26"/>
      <c r="E2868" s="27"/>
    </row>
    <row r="2869" spans="4:5" x14ac:dyDescent="0.15">
      <c r="D2869" s="26"/>
      <c r="E2869" s="27"/>
    </row>
    <row r="2870" spans="4:5" x14ac:dyDescent="0.15">
      <c r="D2870" s="26"/>
      <c r="E2870" s="27"/>
    </row>
    <row r="2871" spans="4:5" x14ac:dyDescent="0.15">
      <c r="D2871" s="26"/>
      <c r="E2871" s="27"/>
    </row>
    <row r="2872" spans="4:5" x14ac:dyDescent="0.15">
      <c r="D2872" s="26"/>
      <c r="E2872" s="27"/>
    </row>
    <row r="2873" spans="4:5" x14ac:dyDescent="0.15">
      <c r="D2873" s="26"/>
      <c r="E2873" s="27"/>
    </row>
    <row r="2874" spans="4:5" x14ac:dyDescent="0.15">
      <c r="D2874" s="26"/>
      <c r="E2874" s="27"/>
    </row>
    <row r="2875" spans="4:5" x14ac:dyDescent="0.15">
      <c r="D2875" s="26"/>
      <c r="E2875" s="27"/>
    </row>
    <row r="2876" spans="4:5" x14ac:dyDescent="0.15">
      <c r="D2876" s="26"/>
      <c r="E2876" s="27"/>
    </row>
    <row r="2877" spans="4:5" x14ac:dyDescent="0.15">
      <c r="D2877" s="26"/>
      <c r="E2877" s="27"/>
    </row>
    <row r="2878" spans="4:5" x14ac:dyDescent="0.15">
      <c r="D2878" s="26"/>
      <c r="E2878" s="27"/>
    </row>
    <row r="2879" spans="4:5" x14ac:dyDescent="0.15">
      <c r="D2879" s="26"/>
      <c r="E2879" s="27"/>
    </row>
    <row r="2880" spans="4:5" x14ac:dyDescent="0.15">
      <c r="D2880" s="26"/>
      <c r="E2880" s="27"/>
    </row>
    <row r="2881" spans="4:5" x14ac:dyDescent="0.15">
      <c r="D2881" s="26"/>
      <c r="E2881" s="27"/>
    </row>
    <row r="2882" spans="4:5" x14ac:dyDescent="0.15">
      <c r="D2882" s="26"/>
      <c r="E2882" s="27"/>
    </row>
    <row r="2883" spans="4:5" x14ac:dyDescent="0.15">
      <c r="D2883" s="26"/>
      <c r="E2883" s="27"/>
    </row>
    <row r="2884" spans="4:5" x14ac:dyDescent="0.15">
      <c r="D2884" s="26"/>
      <c r="E2884" s="27"/>
    </row>
    <row r="2885" spans="4:5" x14ac:dyDescent="0.15">
      <c r="D2885" s="26"/>
      <c r="E2885" s="27"/>
    </row>
    <row r="2886" spans="4:5" x14ac:dyDescent="0.15">
      <c r="D2886" s="26"/>
      <c r="E2886" s="27"/>
    </row>
    <row r="2887" spans="4:5" x14ac:dyDescent="0.15">
      <c r="D2887" s="26"/>
      <c r="E2887" s="27"/>
    </row>
    <row r="2888" spans="4:5" x14ac:dyDescent="0.15">
      <c r="D2888" s="26"/>
      <c r="E2888" s="27"/>
    </row>
    <row r="2889" spans="4:5" x14ac:dyDescent="0.15">
      <c r="D2889" s="26"/>
      <c r="E2889" s="27"/>
    </row>
    <row r="2890" spans="4:5" x14ac:dyDescent="0.15">
      <c r="D2890" s="26"/>
      <c r="E2890" s="27"/>
    </row>
    <row r="2891" spans="4:5" x14ac:dyDescent="0.15">
      <c r="D2891" s="26"/>
      <c r="E2891" s="27"/>
    </row>
    <row r="2892" spans="4:5" x14ac:dyDescent="0.15">
      <c r="D2892" s="26"/>
      <c r="E2892" s="27"/>
    </row>
    <row r="2893" spans="4:5" x14ac:dyDescent="0.15">
      <c r="D2893" s="26"/>
      <c r="E2893" s="27"/>
    </row>
    <row r="2894" spans="4:5" x14ac:dyDescent="0.15">
      <c r="D2894" s="26"/>
      <c r="E2894" s="27"/>
    </row>
    <row r="2895" spans="4:5" x14ac:dyDescent="0.15">
      <c r="D2895" s="26"/>
      <c r="E2895" s="27"/>
    </row>
    <row r="2896" spans="4:5" x14ac:dyDescent="0.15">
      <c r="D2896" s="26"/>
      <c r="E2896" s="27"/>
    </row>
    <row r="2897" spans="4:5" x14ac:dyDescent="0.15">
      <c r="D2897" s="26"/>
      <c r="E2897" s="27"/>
    </row>
    <row r="2898" spans="4:5" x14ac:dyDescent="0.15">
      <c r="D2898" s="26"/>
      <c r="E2898" s="27"/>
    </row>
    <row r="2899" spans="4:5" x14ac:dyDescent="0.15">
      <c r="D2899" s="26"/>
      <c r="E2899" s="27"/>
    </row>
    <row r="2900" spans="4:5" x14ac:dyDescent="0.15">
      <c r="D2900" s="26"/>
      <c r="E2900" s="27"/>
    </row>
    <row r="2901" spans="4:5" x14ac:dyDescent="0.15">
      <c r="D2901" s="26"/>
      <c r="E2901" s="27"/>
    </row>
    <row r="2902" spans="4:5" x14ac:dyDescent="0.15">
      <c r="D2902" s="26"/>
      <c r="E2902" s="27"/>
    </row>
    <row r="2903" spans="4:5" x14ac:dyDescent="0.15">
      <c r="D2903" s="26"/>
      <c r="E2903" s="27"/>
    </row>
    <row r="2904" spans="4:5" x14ac:dyDescent="0.15">
      <c r="D2904" s="26"/>
      <c r="E2904" s="27"/>
    </row>
    <row r="2905" spans="4:5" x14ac:dyDescent="0.15">
      <c r="D2905" s="26"/>
      <c r="E2905" s="27"/>
    </row>
    <row r="2906" spans="4:5" x14ac:dyDescent="0.15">
      <c r="D2906" s="26"/>
      <c r="E2906" s="27"/>
    </row>
    <row r="2907" spans="4:5" x14ac:dyDescent="0.15">
      <c r="D2907" s="26"/>
      <c r="E2907" s="27"/>
    </row>
    <row r="2908" spans="4:5" x14ac:dyDescent="0.15">
      <c r="D2908" s="26"/>
      <c r="E2908" s="27"/>
    </row>
    <row r="2909" spans="4:5" x14ac:dyDescent="0.15">
      <c r="D2909" s="26"/>
      <c r="E2909" s="27"/>
    </row>
    <row r="2910" spans="4:5" x14ac:dyDescent="0.15">
      <c r="D2910" s="26"/>
      <c r="E2910" s="27"/>
    </row>
    <row r="2911" spans="4:5" x14ac:dyDescent="0.15">
      <c r="D2911" s="26"/>
      <c r="E2911" s="27"/>
    </row>
    <row r="2912" spans="4:5" x14ac:dyDescent="0.15">
      <c r="D2912" s="26"/>
      <c r="E2912" s="27"/>
    </row>
    <row r="2913" spans="4:5" x14ac:dyDescent="0.15">
      <c r="D2913" s="26"/>
      <c r="E2913" s="27"/>
    </row>
    <row r="2914" spans="4:5" x14ac:dyDescent="0.15">
      <c r="D2914" s="26"/>
      <c r="E2914" s="27"/>
    </row>
    <row r="2915" spans="4:5" x14ac:dyDescent="0.15">
      <c r="D2915" s="26"/>
      <c r="E2915" s="27"/>
    </row>
    <row r="2916" spans="4:5" x14ac:dyDescent="0.15">
      <c r="D2916" s="26"/>
      <c r="E2916" s="27"/>
    </row>
    <row r="2917" spans="4:5" x14ac:dyDescent="0.15">
      <c r="D2917" s="26"/>
      <c r="E2917" s="27"/>
    </row>
    <row r="2918" spans="4:5" x14ac:dyDescent="0.15">
      <c r="D2918" s="26"/>
      <c r="E2918" s="27"/>
    </row>
    <row r="2919" spans="4:5" x14ac:dyDescent="0.15">
      <c r="D2919" s="26"/>
      <c r="E2919" s="27"/>
    </row>
    <row r="2920" spans="4:5" x14ac:dyDescent="0.15">
      <c r="D2920" s="26"/>
      <c r="E2920" s="27"/>
    </row>
    <row r="2921" spans="4:5" x14ac:dyDescent="0.15">
      <c r="D2921" s="26"/>
      <c r="E2921" s="27"/>
    </row>
    <row r="2922" spans="4:5" x14ac:dyDescent="0.15">
      <c r="D2922" s="26"/>
      <c r="E2922" s="27"/>
    </row>
    <row r="2923" spans="4:5" x14ac:dyDescent="0.15">
      <c r="D2923" s="26"/>
      <c r="E2923" s="27"/>
    </row>
    <row r="2924" spans="4:5" x14ac:dyDescent="0.15">
      <c r="D2924" s="26"/>
      <c r="E2924" s="27"/>
    </row>
    <row r="2925" spans="4:5" x14ac:dyDescent="0.15">
      <c r="D2925" s="26"/>
      <c r="E2925" s="27"/>
    </row>
    <row r="2926" spans="4:5" x14ac:dyDescent="0.15">
      <c r="D2926" s="26"/>
      <c r="E2926" s="27"/>
    </row>
    <row r="2927" spans="4:5" x14ac:dyDescent="0.15">
      <c r="D2927" s="26"/>
      <c r="E2927" s="27"/>
    </row>
    <row r="2928" spans="4:5" x14ac:dyDescent="0.15">
      <c r="D2928" s="26"/>
      <c r="E2928" s="27"/>
    </row>
    <row r="2929" spans="4:5" x14ac:dyDescent="0.15">
      <c r="D2929" s="26"/>
      <c r="E2929" s="27"/>
    </row>
    <row r="2930" spans="4:5" x14ac:dyDescent="0.15">
      <c r="D2930" s="26"/>
      <c r="E2930" s="27"/>
    </row>
    <row r="2931" spans="4:5" x14ac:dyDescent="0.15">
      <c r="D2931" s="26"/>
      <c r="E2931" s="27"/>
    </row>
    <row r="2932" spans="4:5" x14ac:dyDescent="0.15">
      <c r="D2932" s="26"/>
      <c r="E2932" s="27"/>
    </row>
    <row r="2933" spans="4:5" x14ac:dyDescent="0.15">
      <c r="D2933" s="26"/>
      <c r="E2933" s="27"/>
    </row>
    <row r="2934" spans="4:5" x14ac:dyDescent="0.15">
      <c r="D2934" s="26"/>
      <c r="E2934" s="27"/>
    </row>
    <row r="2935" spans="4:5" x14ac:dyDescent="0.15">
      <c r="D2935" s="26"/>
      <c r="E2935" s="27"/>
    </row>
    <row r="2936" spans="4:5" x14ac:dyDescent="0.15">
      <c r="D2936" s="26"/>
      <c r="E2936" s="27"/>
    </row>
    <row r="2937" spans="4:5" x14ac:dyDescent="0.15">
      <c r="D2937" s="26"/>
      <c r="E2937" s="27"/>
    </row>
    <row r="2938" spans="4:5" x14ac:dyDescent="0.15">
      <c r="D2938" s="26"/>
      <c r="E2938" s="27"/>
    </row>
    <row r="2939" spans="4:5" x14ac:dyDescent="0.15">
      <c r="D2939" s="26"/>
      <c r="E2939" s="27"/>
    </row>
    <row r="2940" spans="4:5" x14ac:dyDescent="0.15">
      <c r="D2940" s="26"/>
      <c r="E2940" s="27"/>
    </row>
    <row r="2941" spans="4:5" x14ac:dyDescent="0.15">
      <c r="D2941" s="26"/>
      <c r="E2941" s="27"/>
    </row>
    <row r="2942" spans="4:5" x14ac:dyDescent="0.15">
      <c r="D2942" s="26"/>
      <c r="E2942" s="27"/>
    </row>
    <row r="2943" spans="4:5" x14ac:dyDescent="0.15">
      <c r="D2943" s="26"/>
      <c r="E2943" s="27"/>
    </row>
    <row r="2944" spans="4:5" x14ac:dyDescent="0.15">
      <c r="D2944" s="26"/>
      <c r="E2944" s="27"/>
    </row>
    <row r="2945" spans="4:5" x14ac:dyDescent="0.15">
      <c r="D2945" s="26"/>
      <c r="E2945" s="27"/>
    </row>
    <row r="2946" spans="4:5" x14ac:dyDescent="0.15">
      <c r="D2946" s="26"/>
      <c r="E2946" s="27"/>
    </row>
    <row r="2947" spans="4:5" x14ac:dyDescent="0.15">
      <c r="D2947" s="26"/>
      <c r="E2947" s="27"/>
    </row>
    <row r="2948" spans="4:5" x14ac:dyDescent="0.15">
      <c r="D2948" s="26"/>
      <c r="E2948" s="27"/>
    </row>
    <row r="2949" spans="4:5" x14ac:dyDescent="0.15">
      <c r="D2949" s="26"/>
      <c r="E2949" s="27"/>
    </row>
    <row r="2950" spans="4:5" x14ac:dyDescent="0.15">
      <c r="D2950" s="26"/>
      <c r="E2950" s="27"/>
    </row>
    <row r="2951" spans="4:5" x14ac:dyDescent="0.15">
      <c r="D2951" s="26"/>
      <c r="E2951" s="27"/>
    </row>
    <row r="2952" spans="4:5" x14ac:dyDescent="0.15">
      <c r="D2952" s="26"/>
      <c r="E2952" s="27"/>
    </row>
    <row r="2953" spans="4:5" x14ac:dyDescent="0.15">
      <c r="D2953" s="26"/>
      <c r="E2953" s="27"/>
    </row>
    <row r="2954" spans="4:5" x14ac:dyDescent="0.15">
      <c r="D2954" s="26"/>
      <c r="E2954" s="27"/>
    </row>
    <row r="2955" spans="4:5" x14ac:dyDescent="0.15">
      <c r="D2955" s="26"/>
      <c r="E2955" s="27"/>
    </row>
    <row r="2956" spans="4:5" x14ac:dyDescent="0.15">
      <c r="D2956" s="26"/>
      <c r="E2956" s="27"/>
    </row>
    <row r="2957" spans="4:5" x14ac:dyDescent="0.15">
      <c r="D2957" s="26"/>
      <c r="E2957" s="27"/>
    </row>
    <row r="2958" spans="4:5" x14ac:dyDescent="0.15">
      <c r="D2958" s="26"/>
      <c r="E2958" s="27"/>
    </row>
    <row r="2959" spans="4:5" x14ac:dyDescent="0.15">
      <c r="D2959" s="26"/>
      <c r="E2959" s="27"/>
    </row>
    <row r="2960" spans="4:5" x14ac:dyDescent="0.15">
      <c r="D2960" s="26"/>
      <c r="E2960" s="27"/>
    </row>
    <row r="2961" spans="4:5" x14ac:dyDescent="0.15">
      <c r="D2961" s="26"/>
      <c r="E2961" s="27"/>
    </row>
    <row r="2962" spans="4:5" x14ac:dyDescent="0.15">
      <c r="D2962" s="26"/>
      <c r="E2962" s="27"/>
    </row>
    <row r="2963" spans="4:5" x14ac:dyDescent="0.15">
      <c r="D2963" s="26"/>
      <c r="E2963" s="27"/>
    </row>
    <row r="2964" spans="4:5" x14ac:dyDescent="0.15">
      <c r="D2964" s="26"/>
      <c r="E2964" s="27"/>
    </row>
    <row r="2965" spans="4:5" x14ac:dyDescent="0.15">
      <c r="D2965" s="26"/>
      <c r="E2965" s="27"/>
    </row>
    <row r="2966" spans="4:5" x14ac:dyDescent="0.15">
      <c r="D2966" s="26"/>
      <c r="E2966" s="27"/>
    </row>
    <row r="2967" spans="4:5" x14ac:dyDescent="0.15">
      <c r="D2967" s="26"/>
      <c r="E2967" s="27"/>
    </row>
    <row r="2968" spans="4:5" x14ac:dyDescent="0.15">
      <c r="D2968" s="26"/>
      <c r="E2968" s="27"/>
    </row>
    <row r="2969" spans="4:5" x14ac:dyDescent="0.15">
      <c r="D2969" s="26"/>
      <c r="E2969" s="27"/>
    </row>
    <row r="2970" spans="4:5" x14ac:dyDescent="0.15">
      <c r="D2970" s="26"/>
      <c r="E2970" s="27"/>
    </row>
    <row r="2971" spans="4:5" x14ac:dyDescent="0.15">
      <c r="D2971" s="26"/>
      <c r="E2971" s="27"/>
    </row>
    <row r="2972" spans="4:5" x14ac:dyDescent="0.15">
      <c r="D2972" s="26"/>
      <c r="E2972" s="27"/>
    </row>
    <row r="2973" spans="4:5" x14ac:dyDescent="0.15">
      <c r="D2973" s="26"/>
      <c r="E2973" s="27"/>
    </row>
    <row r="2974" spans="4:5" x14ac:dyDescent="0.15">
      <c r="D2974" s="26"/>
      <c r="E2974" s="27"/>
    </row>
    <row r="2975" spans="4:5" x14ac:dyDescent="0.15">
      <c r="D2975" s="26"/>
      <c r="E2975" s="27"/>
    </row>
    <row r="2976" spans="4:5" x14ac:dyDescent="0.15">
      <c r="D2976" s="26"/>
      <c r="E2976" s="27"/>
    </row>
    <row r="2977" spans="4:5" x14ac:dyDescent="0.15">
      <c r="D2977" s="26"/>
      <c r="E2977" s="27"/>
    </row>
    <row r="2978" spans="4:5" x14ac:dyDescent="0.15">
      <c r="D2978" s="26"/>
      <c r="E2978" s="27"/>
    </row>
    <row r="2979" spans="4:5" x14ac:dyDescent="0.15">
      <c r="D2979" s="26"/>
      <c r="E2979" s="27"/>
    </row>
    <row r="2980" spans="4:5" x14ac:dyDescent="0.15">
      <c r="D2980" s="26"/>
      <c r="E2980" s="27"/>
    </row>
    <row r="2981" spans="4:5" x14ac:dyDescent="0.15">
      <c r="D2981" s="26"/>
      <c r="E2981" s="27"/>
    </row>
    <row r="2982" spans="4:5" x14ac:dyDescent="0.15">
      <c r="D2982" s="26"/>
      <c r="E2982" s="27"/>
    </row>
    <row r="2983" spans="4:5" x14ac:dyDescent="0.15">
      <c r="D2983" s="26"/>
      <c r="E2983" s="27"/>
    </row>
    <row r="2984" spans="4:5" x14ac:dyDescent="0.15">
      <c r="D2984" s="26"/>
      <c r="E2984" s="27"/>
    </row>
    <row r="2985" spans="4:5" x14ac:dyDescent="0.15">
      <c r="D2985" s="26"/>
      <c r="E2985" s="27"/>
    </row>
    <row r="2986" spans="4:5" x14ac:dyDescent="0.15">
      <c r="D2986" s="26"/>
      <c r="E2986" s="27"/>
    </row>
    <row r="2987" spans="4:5" x14ac:dyDescent="0.15">
      <c r="D2987" s="26"/>
      <c r="E2987" s="27"/>
    </row>
    <row r="2988" spans="4:5" x14ac:dyDescent="0.15">
      <c r="D2988" s="26"/>
      <c r="E2988" s="27"/>
    </row>
    <row r="2989" spans="4:5" x14ac:dyDescent="0.15">
      <c r="D2989" s="26"/>
      <c r="E2989" s="27"/>
    </row>
    <row r="2990" spans="4:5" x14ac:dyDescent="0.15">
      <c r="D2990" s="26"/>
      <c r="E2990" s="27"/>
    </row>
    <row r="2991" spans="4:5" x14ac:dyDescent="0.15">
      <c r="D2991" s="26"/>
      <c r="E2991" s="27"/>
    </row>
    <row r="2992" spans="4:5" x14ac:dyDescent="0.15">
      <c r="D2992" s="26"/>
      <c r="E2992" s="27"/>
    </row>
    <row r="2993" spans="4:5" x14ac:dyDescent="0.15">
      <c r="D2993" s="26"/>
      <c r="E2993" s="27"/>
    </row>
    <row r="2994" spans="4:5" x14ac:dyDescent="0.15">
      <c r="D2994" s="26"/>
      <c r="E2994" s="27"/>
    </row>
    <row r="2995" spans="4:5" x14ac:dyDescent="0.15">
      <c r="D2995" s="26"/>
      <c r="E2995" s="27"/>
    </row>
    <row r="2996" spans="4:5" x14ac:dyDescent="0.15">
      <c r="D2996" s="26"/>
      <c r="E2996" s="27"/>
    </row>
    <row r="2997" spans="4:5" x14ac:dyDescent="0.15">
      <c r="D2997" s="26"/>
      <c r="E2997" s="27"/>
    </row>
    <row r="2998" spans="4:5" x14ac:dyDescent="0.15">
      <c r="D2998" s="26"/>
      <c r="E2998" s="27"/>
    </row>
    <row r="2999" spans="4:5" x14ac:dyDescent="0.15">
      <c r="D2999" s="26"/>
      <c r="E2999" s="27"/>
    </row>
    <row r="3000" spans="4:5" x14ac:dyDescent="0.15">
      <c r="D3000" s="26"/>
      <c r="E3000" s="27"/>
    </row>
    <row r="3001" spans="4:5" x14ac:dyDescent="0.15">
      <c r="D3001" s="26"/>
      <c r="E3001" s="27"/>
    </row>
    <row r="3002" spans="4:5" x14ac:dyDescent="0.15">
      <c r="D3002" s="26"/>
      <c r="E3002" s="27"/>
    </row>
    <row r="3003" spans="4:5" x14ac:dyDescent="0.15">
      <c r="D3003" s="26"/>
      <c r="E3003" s="27"/>
    </row>
    <row r="3004" spans="4:5" x14ac:dyDescent="0.15">
      <c r="D3004" s="26"/>
      <c r="E3004" s="27"/>
    </row>
    <row r="3005" spans="4:5" x14ac:dyDescent="0.15">
      <c r="D3005" s="26"/>
      <c r="E3005" s="27"/>
    </row>
    <row r="3006" spans="4:5" x14ac:dyDescent="0.15">
      <c r="D3006" s="26"/>
      <c r="E3006" s="27"/>
    </row>
    <row r="3007" spans="4:5" x14ac:dyDescent="0.15">
      <c r="D3007" s="26"/>
      <c r="E3007" s="27"/>
    </row>
    <row r="3008" spans="4:5" x14ac:dyDescent="0.15">
      <c r="D3008" s="26"/>
      <c r="E3008" s="27"/>
    </row>
    <row r="3009" spans="4:5" x14ac:dyDescent="0.15">
      <c r="D3009" s="26"/>
      <c r="E3009" s="27"/>
    </row>
    <row r="3010" spans="4:5" x14ac:dyDescent="0.15">
      <c r="D3010" s="26"/>
      <c r="E3010" s="27"/>
    </row>
    <row r="3011" spans="4:5" x14ac:dyDescent="0.15">
      <c r="D3011" s="26"/>
      <c r="E3011" s="27"/>
    </row>
    <row r="3012" spans="4:5" x14ac:dyDescent="0.15">
      <c r="D3012" s="26"/>
      <c r="E3012" s="27"/>
    </row>
    <row r="3013" spans="4:5" x14ac:dyDescent="0.15">
      <c r="D3013" s="26"/>
      <c r="E3013" s="27"/>
    </row>
    <row r="3014" spans="4:5" x14ac:dyDescent="0.15">
      <c r="D3014" s="26"/>
      <c r="E3014" s="27"/>
    </row>
    <row r="3015" spans="4:5" x14ac:dyDescent="0.15">
      <c r="D3015" s="26"/>
      <c r="E3015" s="27"/>
    </row>
    <row r="3016" spans="4:5" x14ac:dyDescent="0.15">
      <c r="D3016" s="26"/>
      <c r="E3016" s="27"/>
    </row>
    <row r="3017" spans="4:5" x14ac:dyDescent="0.15">
      <c r="D3017" s="26"/>
      <c r="E3017" s="27"/>
    </row>
    <row r="3018" spans="4:5" x14ac:dyDescent="0.15">
      <c r="D3018" s="26"/>
      <c r="E3018" s="27"/>
    </row>
    <row r="3019" spans="4:5" x14ac:dyDescent="0.15">
      <c r="D3019" s="26"/>
      <c r="E3019" s="27"/>
    </row>
    <row r="3020" spans="4:5" x14ac:dyDescent="0.15">
      <c r="D3020" s="26"/>
      <c r="E3020" s="27"/>
    </row>
    <row r="3021" spans="4:5" x14ac:dyDescent="0.15">
      <c r="D3021" s="26"/>
      <c r="E3021" s="27"/>
    </row>
    <row r="3022" spans="4:5" x14ac:dyDescent="0.15">
      <c r="D3022" s="26"/>
      <c r="E3022" s="27"/>
    </row>
    <row r="3023" spans="4:5" x14ac:dyDescent="0.15">
      <c r="D3023" s="26"/>
      <c r="E3023" s="27"/>
    </row>
    <row r="3024" spans="4:5" x14ac:dyDescent="0.15">
      <c r="D3024" s="26"/>
      <c r="E3024" s="27"/>
    </row>
    <row r="3025" spans="4:5" x14ac:dyDescent="0.15">
      <c r="D3025" s="26"/>
      <c r="E3025" s="27"/>
    </row>
    <row r="3026" spans="4:5" x14ac:dyDescent="0.15">
      <c r="D3026" s="26"/>
      <c r="E3026" s="27"/>
    </row>
    <row r="3027" spans="4:5" x14ac:dyDescent="0.15">
      <c r="D3027" s="26"/>
      <c r="E3027" s="27"/>
    </row>
    <row r="3028" spans="4:5" x14ac:dyDescent="0.15">
      <c r="D3028" s="26"/>
      <c r="E3028" s="27"/>
    </row>
    <row r="3029" spans="4:5" x14ac:dyDescent="0.15">
      <c r="D3029" s="26"/>
      <c r="E3029" s="27"/>
    </row>
    <row r="3030" spans="4:5" x14ac:dyDescent="0.15">
      <c r="D3030" s="26"/>
      <c r="E3030" s="27"/>
    </row>
    <row r="3031" spans="4:5" x14ac:dyDescent="0.15">
      <c r="D3031" s="26"/>
      <c r="E3031" s="27"/>
    </row>
    <row r="3032" spans="4:5" x14ac:dyDescent="0.15">
      <c r="D3032" s="26"/>
      <c r="E3032" s="27"/>
    </row>
    <row r="3033" spans="4:5" x14ac:dyDescent="0.15">
      <c r="D3033" s="26"/>
      <c r="E3033" s="27"/>
    </row>
    <row r="3034" spans="4:5" x14ac:dyDescent="0.15">
      <c r="D3034" s="26"/>
      <c r="E3034" s="27"/>
    </row>
    <row r="3035" spans="4:5" x14ac:dyDescent="0.15">
      <c r="D3035" s="26"/>
      <c r="E3035" s="27"/>
    </row>
    <row r="3036" spans="4:5" x14ac:dyDescent="0.15">
      <c r="D3036" s="26"/>
      <c r="E3036" s="27"/>
    </row>
    <row r="3037" spans="4:5" x14ac:dyDescent="0.15">
      <c r="D3037" s="26"/>
      <c r="E3037" s="27"/>
    </row>
    <row r="3038" spans="4:5" x14ac:dyDescent="0.15">
      <c r="D3038" s="26"/>
      <c r="E3038" s="27"/>
    </row>
    <row r="3039" spans="4:5" x14ac:dyDescent="0.15">
      <c r="D3039" s="26"/>
      <c r="E3039" s="27"/>
    </row>
    <row r="3040" spans="4:5" x14ac:dyDescent="0.15">
      <c r="D3040" s="26"/>
      <c r="E3040" s="27"/>
    </row>
    <row r="3041" spans="4:5" x14ac:dyDescent="0.15">
      <c r="D3041" s="26"/>
      <c r="E3041" s="27"/>
    </row>
    <row r="3042" spans="4:5" x14ac:dyDescent="0.15">
      <c r="D3042" s="26"/>
      <c r="E3042" s="27"/>
    </row>
    <row r="3043" spans="4:5" x14ac:dyDescent="0.15">
      <c r="D3043" s="26"/>
      <c r="E3043" s="27"/>
    </row>
    <row r="3044" spans="4:5" x14ac:dyDescent="0.15">
      <c r="D3044" s="26"/>
      <c r="E3044" s="27"/>
    </row>
    <row r="3045" spans="4:5" x14ac:dyDescent="0.15">
      <c r="D3045" s="26"/>
      <c r="E3045" s="27"/>
    </row>
    <row r="3046" spans="4:5" x14ac:dyDescent="0.15">
      <c r="D3046" s="26"/>
      <c r="E3046" s="27"/>
    </row>
    <row r="3047" spans="4:5" x14ac:dyDescent="0.15">
      <c r="D3047" s="26"/>
      <c r="E3047" s="27"/>
    </row>
    <row r="3048" spans="4:5" x14ac:dyDescent="0.15">
      <c r="D3048" s="26"/>
      <c r="E3048" s="27"/>
    </row>
    <row r="3049" spans="4:5" x14ac:dyDescent="0.15">
      <c r="D3049" s="26"/>
      <c r="E3049" s="27"/>
    </row>
    <row r="3050" spans="4:5" x14ac:dyDescent="0.15">
      <c r="D3050" s="26"/>
      <c r="E3050" s="27"/>
    </row>
    <row r="3051" spans="4:5" x14ac:dyDescent="0.15">
      <c r="D3051" s="26"/>
      <c r="E3051" s="27"/>
    </row>
    <row r="3052" spans="4:5" x14ac:dyDescent="0.15">
      <c r="D3052" s="26"/>
      <c r="E3052" s="27"/>
    </row>
    <row r="3053" spans="4:5" x14ac:dyDescent="0.15">
      <c r="D3053" s="26"/>
      <c r="E3053" s="27"/>
    </row>
    <row r="3054" spans="4:5" x14ac:dyDescent="0.15">
      <c r="D3054" s="26"/>
      <c r="E3054" s="27"/>
    </row>
    <row r="3055" spans="4:5" x14ac:dyDescent="0.15">
      <c r="D3055" s="26"/>
      <c r="E3055" s="27"/>
    </row>
    <row r="3056" spans="4:5" x14ac:dyDescent="0.15">
      <c r="D3056" s="26"/>
      <c r="E3056" s="27"/>
    </row>
    <row r="3057" spans="4:5" x14ac:dyDescent="0.15">
      <c r="D3057" s="26"/>
      <c r="E3057" s="27"/>
    </row>
    <row r="3058" spans="4:5" x14ac:dyDescent="0.15">
      <c r="D3058" s="26"/>
      <c r="E3058" s="27"/>
    </row>
    <row r="3059" spans="4:5" x14ac:dyDescent="0.15">
      <c r="D3059" s="26"/>
      <c r="E3059" s="27"/>
    </row>
    <row r="3060" spans="4:5" x14ac:dyDescent="0.15">
      <c r="D3060" s="26"/>
      <c r="E3060" s="27"/>
    </row>
    <row r="3061" spans="4:5" x14ac:dyDescent="0.15">
      <c r="D3061" s="26"/>
      <c r="E3061" s="27"/>
    </row>
    <row r="3062" spans="4:5" x14ac:dyDescent="0.15">
      <c r="D3062" s="26"/>
      <c r="E3062" s="27"/>
    </row>
    <row r="3063" spans="4:5" x14ac:dyDescent="0.15">
      <c r="D3063" s="26"/>
      <c r="E3063" s="27"/>
    </row>
    <row r="3064" spans="4:5" x14ac:dyDescent="0.15">
      <c r="D3064" s="26"/>
      <c r="E3064" s="27"/>
    </row>
    <row r="3065" spans="4:5" x14ac:dyDescent="0.15">
      <c r="D3065" s="26"/>
      <c r="E3065" s="27"/>
    </row>
    <row r="3066" spans="4:5" x14ac:dyDescent="0.15">
      <c r="D3066" s="26"/>
      <c r="E3066" s="27"/>
    </row>
    <row r="3067" spans="4:5" x14ac:dyDescent="0.15">
      <c r="D3067" s="26"/>
      <c r="E3067" s="27"/>
    </row>
    <row r="3068" spans="4:5" x14ac:dyDescent="0.15">
      <c r="D3068" s="26"/>
      <c r="E3068" s="27"/>
    </row>
    <row r="3069" spans="4:5" x14ac:dyDescent="0.15">
      <c r="D3069" s="26"/>
      <c r="E3069" s="27"/>
    </row>
    <row r="3070" spans="4:5" x14ac:dyDescent="0.15">
      <c r="D3070" s="26"/>
      <c r="E3070" s="27"/>
    </row>
    <row r="3071" spans="4:5" x14ac:dyDescent="0.15">
      <c r="D3071" s="26"/>
      <c r="E3071" s="27"/>
    </row>
    <row r="3072" spans="4:5" x14ac:dyDescent="0.15">
      <c r="D3072" s="26"/>
      <c r="E3072" s="27"/>
    </row>
    <row r="3073" spans="4:5" x14ac:dyDescent="0.15">
      <c r="D3073" s="26"/>
      <c r="E3073" s="27"/>
    </row>
    <row r="3074" spans="4:5" x14ac:dyDescent="0.15">
      <c r="D3074" s="26"/>
      <c r="E3074" s="27"/>
    </row>
    <row r="3075" spans="4:5" x14ac:dyDescent="0.15">
      <c r="D3075" s="26"/>
      <c r="E3075" s="27"/>
    </row>
    <row r="3076" spans="4:5" x14ac:dyDescent="0.15">
      <c r="D3076" s="26"/>
      <c r="E3076" s="27"/>
    </row>
    <row r="3077" spans="4:5" x14ac:dyDescent="0.15">
      <c r="D3077" s="26"/>
      <c r="E3077" s="27"/>
    </row>
    <row r="3078" spans="4:5" x14ac:dyDescent="0.15">
      <c r="D3078" s="26"/>
      <c r="E3078" s="27"/>
    </row>
    <row r="3079" spans="4:5" x14ac:dyDescent="0.15">
      <c r="D3079" s="26"/>
      <c r="E3079" s="27"/>
    </row>
    <row r="3080" spans="4:5" x14ac:dyDescent="0.15">
      <c r="D3080" s="26"/>
      <c r="E3080" s="27"/>
    </row>
    <row r="3081" spans="4:5" x14ac:dyDescent="0.15">
      <c r="D3081" s="26"/>
      <c r="E3081" s="27"/>
    </row>
    <row r="3082" spans="4:5" x14ac:dyDescent="0.15">
      <c r="D3082" s="26"/>
      <c r="E3082" s="27"/>
    </row>
    <row r="3083" spans="4:5" x14ac:dyDescent="0.15">
      <c r="D3083" s="26"/>
      <c r="E3083" s="27"/>
    </row>
    <row r="3084" spans="4:5" x14ac:dyDescent="0.15">
      <c r="D3084" s="26"/>
      <c r="E3084" s="27"/>
    </row>
    <row r="3085" spans="4:5" x14ac:dyDescent="0.15">
      <c r="D3085" s="26"/>
      <c r="E3085" s="27"/>
    </row>
    <row r="3086" spans="4:5" x14ac:dyDescent="0.15">
      <c r="D3086" s="26"/>
      <c r="E3086" s="27"/>
    </row>
    <row r="3087" spans="4:5" x14ac:dyDescent="0.15">
      <c r="D3087" s="26"/>
      <c r="E3087" s="27"/>
    </row>
    <row r="3088" spans="4:5" x14ac:dyDescent="0.15">
      <c r="D3088" s="26"/>
      <c r="E3088" s="27"/>
    </row>
    <row r="3089" spans="4:5" x14ac:dyDescent="0.15">
      <c r="D3089" s="26"/>
      <c r="E3089" s="27"/>
    </row>
    <row r="3090" spans="4:5" x14ac:dyDescent="0.15">
      <c r="D3090" s="26"/>
      <c r="E3090" s="27"/>
    </row>
    <row r="3091" spans="4:5" x14ac:dyDescent="0.15">
      <c r="D3091" s="26"/>
      <c r="E3091" s="27"/>
    </row>
    <row r="3092" spans="4:5" x14ac:dyDescent="0.15">
      <c r="D3092" s="26"/>
      <c r="E3092" s="27"/>
    </row>
    <row r="3093" spans="4:5" x14ac:dyDescent="0.15">
      <c r="D3093" s="26"/>
      <c r="E3093" s="27"/>
    </row>
    <row r="3094" spans="4:5" x14ac:dyDescent="0.15">
      <c r="D3094" s="26"/>
      <c r="E3094" s="27"/>
    </row>
    <row r="3095" spans="4:5" x14ac:dyDescent="0.15">
      <c r="D3095" s="26"/>
      <c r="E3095" s="27"/>
    </row>
    <row r="3096" spans="4:5" x14ac:dyDescent="0.15">
      <c r="D3096" s="26"/>
      <c r="E3096" s="27"/>
    </row>
    <row r="3097" spans="4:5" x14ac:dyDescent="0.15">
      <c r="D3097" s="26"/>
      <c r="E3097" s="27"/>
    </row>
    <row r="3098" spans="4:5" x14ac:dyDescent="0.15">
      <c r="D3098" s="26"/>
      <c r="E3098" s="27"/>
    </row>
    <row r="3099" spans="4:5" x14ac:dyDescent="0.15">
      <c r="D3099" s="26"/>
      <c r="E3099" s="27"/>
    </row>
    <row r="3100" spans="4:5" x14ac:dyDescent="0.15">
      <c r="D3100" s="26"/>
      <c r="E3100" s="27"/>
    </row>
    <row r="3101" spans="4:5" x14ac:dyDescent="0.15">
      <c r="D3101" s="26"/>
      <c r="E3101" s="27"/>
    </row>
    <row r="3102" spans="4:5" x14ac:dyDescent="0.15">
      <c r="D3102" s="26"/>
      <c r="E3102" s="27"/>
    </row>
    <row r="3103" spans="4:5" x14ac:dyDescent="0.15">
      <c r="D3103" s="26"/>
      <c r="E3103" s="27"/>
    </row>
    <row r="3104" spans="4:5" x14ac:dyDescent="0.15">
      <c r="D3104" s="26"/>
      <c r="E3104" s="27"/>
    </row>
    <row r="3105" spans="4:5" x14ac:dyDescent="0.15">
      <c r="D3105" s="26"/>
      <c r="E3105" s="27"/>
    </row>
    <row r="3106" spans="4:5" x14ac:dyDescent="0.15">
      <c r="D3106" s="26"/>
      <c r="E3106" s="27"/>
    </row>
    <row r="3107" spans="4:5" x14ac:dyDescent="0.15">
      <c r="D3107" s="26"/>
      <c r="E3107" s="27"/>
    </row>
    <row r="3108" spans="4:5" x14ac:dyDescent="0.15">
      <c r="D3108" s="26"/>
      <c r="E3108" s="27"/>
    </row>
    <row r="3109" spans="4:5" x14ac:dyDescent="0.15">
      <c r="D3109" s="26"/>
      <c r="E3109" s="27"/>
    </row>
    <row r="3110" spans="4:5" x14ac:dyDescent="0.15">
      <c r="D3110" s="26"/>
      <c r="E3110" s="27"/>
    </row>
    <row r="3111" spans="4:5" x14ac:dyDescent="0.15">
      <c r="D3111" s="26"/>
      <c r="E3111" s="27"/>
    </row>
    <row r="3112" spans="4:5" x14ac:dyDescent="0.15">
      <c r="D3112" s="26"/>
      <c r="E3112" s="27"/>
    </row>
    <row r="3113" spans="4:5" x14ac:dyDescent="0.15">
      <c r="D3113" s="26"/>
      <c r="E3113" s="27"/>
    </row>
    <row r="3114" spans="4:5" x14ac:dyDescent="0.15">
      <c r="D3114" s="26"/>
      <c r="E3114" s="27"/>
    </row>
    <row r="3115" spans="4:5" x14ac:dyDescent="0.15">
      <c r="D3115" s="26"/>
      <c r="E3115" s="27"/>
    </row>
    <row r="3116" spans="4:5" x14ac:dyDescent="0.15">
      <c r="D3116" s="26"/>
      <c r="E3116" s="27"/>
    </row>
    <row r="3117" spans="4:5" x14ac:dyDescent="0.15">
      <c r="D3117" s="26"/>
      <c r="E3117" s="27"/>
    </row>
    <row r="3118" spans="4:5" x14ac:dyDescent="0.15">
      <c r="D3118" s="26"/>
      <c r="E3118" s="27"/>
    </row>
    <row r="3119" spans="4:5" x14ac:dyDescent="0.15">
      <c r="D3119" s="26"/>
      <c r="E3119" s="27"/>
    </row>
    <row r="3120" spans="4:5" x14ac:dyDescent="0.15">
      <c r="D3120" s="26"/>
      <c r="E3120" s="27"/>
    </row>
    <row r="3121" spans="4:5" x14ac:dyDescent="0.15">
      <c r="D3121" s="26"/>
      <c r="E3121" s="27"/>
    </row>
    <row r="3122" spans="4:5" x14ac:dyDescent="0.15">
      <c r="D3122" s="26"/>
      <c r="E3122" s="27"/>
    </row>
    <row r="3123" spans="4:5" x14ac:dyDescent="0.15">
      <c r="D3123" s="26"/>
      <c r="E3123" s="27"/>
    </row>
    <row r="3124" spans="4:5" x14ac:dyDescent="0.15">
      <c r="D3124" s="26"/>
      <c r="E3124" s="27"/>
    </row>
    <row r="3125" spans="4:5" x14ac:dyDescent="0.15">
      <c r="D3125" s="26"/>
      <c r="E3125" s="27"/>
    </row>
    <row r="3126" spans="4:5" x14ac:dyDescent="0.15">
      <c r="D3126" s="26"/>
      <c r="E3126" s="27"/>
    </row>
    <row r="3127" spans="4:5" x14ac:dyDescent="0.15">
      <c r="D3127" s="26"/>
      <c r="E3127" s="27"/>
    </row>
    <row r="3128" spans="4:5" x14ac:dyDescent="0.15">
      <c r="D3128" s="26"/>
      <c r="E3128" s="27"/>
    </row>
    <row r="3129" spans="4:5" x14ac:dyDescent="0.15">
      <c r="D3129" s="26"/>
      <c r="E3129" s="27"/>
    </row>
    <row r="3130" spans="4:5" x14ac:dyDescent="0.15">
      <c r="D3130" s="26"/>
      <c r="E3130" s="27"/>
    </row>
    <row r="3131" spans="4:5" x14ac:dyDescent="0.15">
      <c r="D3131" s="26"/>
      <c r="E3131" s="27"/>
    </row>
    <row r="3132" spans="4:5" x14ac:dyDescent="0.15">
      <c r="D3132" s="26"/>
      <c r="E3132" s="27"/>
    </row>
    <row r="3133" spans="4:5" x14ac:dyDescent="0.15">
      <c r="D3133" s="26"/>
      <c r="E3133" s="27"/>
    </row>
    <row r="3134" spans="4:5" x14ac:dyDescent="0.15">
      <c r="D3134" s="26"/>
      <c r="E3134" s="27"/>
    </row>
    <row r="3135" spans="4:5" x14ac:dyDescent="0.15">
      <c r="D3135" s="26"/>
      <c r="E3135" s="27"/>
    </row>
    <row r="3136" spans="4:5" x14ac:dyDescent="0.15">
      <c r="D3136" s="26"/>
      <c r="E3136" s="27"/>
    </row>
    <row r="3137" spans="4:5" x14ac:dyDescent="0.15">
      <c r="D3137" s="26"/>
      <c r="E3137" s="27"/>
    </row>
    <row r="3138" spans="4:5" x14ac:dyDescent="0.15">
      <c r="D3138" s="26"/>
      <c r="E3138" s="27"/>
    </row>
    <row r="3139" spans="4:5" x14ac:dyDescent="0.15">
      <c r="D3139" s="26"/>
      <c r="E3139" s="27"/>
    </row>
    <row r="3140" spans="4:5" x14ac:dyDescent="0.15">
      <c r="D3140" s="26"/>
      <c r="E3140" s="27"/>
    </row>
    <row r="3141" spans="4:5" x14ac:dyDescent="0.15">
      <c r="D3141" s="26"/>
      <c r="E3141" s="27"/>
    </row>
    <row r="3142" spans="4:5" x14ac:dyDescent="0.15">
      <c r="D3142" s="26"/>
      <c r="E3142" s="27"/>
    </row>
    <row r="3143" spans="4:5" x14ac:dyDescent="0.15">
      <c r="D3143" s="26"/>
      <c r="E3143" s="27"/>
    </row>
    <row r="3144" spans="4:5" x14ac:dyDescent="0.15">
      <c r="D3144" s="26"/>
      <c r="E3144" s="27"/>
    </row>
    <row r="3145" spans="4:5" x14ac:dyDescent="0.15">
      <c r="D3145" s="26"/>
      <c r="E3145" s="27"/>
    </row>
    <row r="3146" spans="4:5" x14ac:dyDescent="0.15">
      <c r="D3146" s="26"/>
      <c r="E3146" s="27"/>
    </row>
    <row r="3147" spans="4:5" x14ac:dyDescent="0.15">
      <c r="D3147" s="26"/>
      <c r="E3147" s="27"/>
    </row>
    <row r="3148" spans="4:5" x14ac:dyDescent="0.15">
      <c r="D3148" s="26"/>
      <c r="E3148" s="27"/>
    </row>
    <row r="3149" spans="4:5" x14ac:dyDescent="0.15">
      <c r="D3149" s="26"/>
      <c r="E3149" s="27"/>
    </row>
    <row r="3150" spans="4:5" x14ac:dyDescent="0.15">
      <c r="D3150" s="26"/>
      <c r="E3150" s="27"/>
    </row>
    <row r="3151" spans="4:5" x14ac:dyDescent="0.15">
      <c r="D3151" s="26"/>
      <c r="E3151" s="27"/>
    </row>
    <row r="3152" spans="4:5" x14ac:dyDescent="0.15">
      <c r="D3152" s="26"/>
      <c r="E3152" s="27"/>
    </row>
    <row r="3153" spans="4:5" x14ac:dyDescent="0.15">
      <c r="D3153" s="26"/>
      <c r="E3153" s="27"/>
    </row>
    <row r="3154" spans="4:5" x14ac:dyDescent="0.15">
      <c r="D3154" s="26"/>
      <c r="E3154" s="27"/>
    </row>
    <row r="3155" spans="4:5" x14ac:dyDescent="0.15">
      <c r="D3155" s="26"/>
      <c r="E3155" s="27"/>
    </row>
    <row r="3156" spans="4:5" x14ac:dyDescent="0.15">
      <c r="D3156" s="26"/>
      <c r="E3156" s="27"/>
    </row>
    <row r="3157" spans="4:5" x14ac:dyDescent="0.15">
      <c r="D3157" s="26"/>
      <c r="E3157" s="27"/>
    </row>
    <row r="3158" spans="4:5" x14ac:dyDescent="0.15">
      <c r="D3158" s="26"/>
      <c r="E3158" s="27"/>
    </row>
    <row r="3159" spans="4:5" x14ac:dyDescent="0.15">
      <c r="D3159" s="26"/>
      <c r="E3159" s="27"/>
    </row>
    <row r="3160" spans="4:5" x14ac:dyDescent="0.15">
      <c r="D3160" s="26"/>
      <c r="E3160" s="27"/>
    </row>
    <row r="3161" spans="4:5" x14ac:dyDescent="0.15">
      <c r="D3161" s="26"/>
      <c r="E3161" s="27"/>
    </row>
    <row r="3162" spans="4:5" x14ac:dyDescent="0.15">
      <c r="D3162" s="26"/>
      <c r="E3162" s="27"/>
    </row>
    <row r="3163" spans="4:5" x14ac:dyDescent="0.15">
      <c r="D3163" s="26"/>
      <c r="E3163" s="27"/>
    </row>
    <row r="3164" spans="4:5" x14ac:dyDescent="0.15">
      <c r="D3164" s="26"/>
      <c r="E3164" s="27"/>
    </row>
    <row r="3165" spans="4:5" x14ac:dyDescent="0.15">
      <c r="D3165" s="26"/>
      <c r="E3165" s="27"/>
    </row>
    <row r="3166" spans="4:5" x14ac:dyDescent="0.15">
      <c r="D3166" s="26"/>
      <c r="E3166" s="27"/>
    </row>
    <row r="3167" spans="4:5" x14ac:dyDescent="0.15">
      <c r="D3167" s="26"/>
      <c r="E3167" s="27"/>
    </row>
    <row r="3168" spans="4:5" x14ac:dyDescent="0.15">
      <c r="D3168" s="26"/>
      <c r="E3168" s="27"/>
    </row>
    <row r="3169" spans="4:5" x14ac:dyDescent="0.15">
      <c r="D3169" s="26"/>
      <c r="E3169" s="27"/>
    </row>
    <row r="3170" spans="4:5" x14ac:dyDescent="0.15">
      <c r="D3170" s="26"/>
      <c r="E3170" s="27"/>
    </row>
    <row r="3171" spans="4:5" x14ac:dyDescent="0.15">
      <c r="D3171" s="26"/>
      <c r="E3171" s="27"/>
    </row>
    <row r="3172" spans="4:5" x14ac:dyDescent="0.15">
      <c r="D3172" s="26"/>
      <c r="E3172" s="27"/>
    </row>
    <row r="3173" spans="4:5" x14ac:dyDescent="0.15">
      <c r="D3173" s="26"/>
      <c r="E3173" s="27"/>
    </row>
    <row r="3174" spans="4:5" x14ac:dyDescent="0.15">
      <c r="D3174" s="26"/>
      <c r="E3174" s="27"/>
    </row>
    <row r="3175" spans="4:5" x14ac:dyDescent="0.15">
      <c r="D3175" s="26"/>
      <c r="E3175" s="27"/>
    </row>
    <row r="3176" spans="4:5" x14ac:dyDescent="0.15">
      <c r="D3176" s="26"/>
      <c r="E3176" s="27"/>
    </row>
    <row r="3177" spans="4:5" x14ac:dyDescent="0.15">
      <c r="D3177" s="26"/>
      <c r="E3177" s="27"/>
    </row>
    <row r="3178" spans="4:5" x14ac:dyDescent="0.15">
      <c r="D3178" s="26"/>
      <c r="E3178" s="27"/>
    </row>
    <row r="3179" spans="4:5" x14ac:dyDescent="0.15">
      <c r="D3179" s="26"/>
      <c r="E3179" s="27"/>
    </row>
    <row r="3180" spans="4:5" x14ac:dyDescent="0.15">
      <c r="D3180" s="26"/>
      <c r="E3180" s="27"/>
    </row>
    <row r="3181" spans="4:5" x14ac:dyDescent="0.15">
      <c r="D3181" s="26"/>
      <c r="E3181" s="27"/>
    </row>
    <row r="3182" spans="4:5" x14ac:dyDescent="0.15">
      <c r="D3182" s="26"/>
      <c r="E3182" s="27"/>
    </row>
    <row r="3183" spans="4:5" x14ac:dyDescent="0.15">
      <c r="D3183" s="26"/>
      <c r="E3183" s="27"/>
    </row>
    <row r="3184" spans="4:5" x14ac:dyDescent="0.15">
      <c r="D3184" s="26"/>
      <c r="E3184" s="27"/>
    </row>
    <row r="3185" spans="4:5" x14ac:dyDescent="0.15">
      <c r="D3185" s="26"/>
      <c r="E3185" s="27"/>
    </row>
    <row r="3186" spans="4:5" x14ac:dyDescent="0.15">
      <c r="D3186" s="26"/>
      <c r="E3186" s="27"/>
    </row>
    <row r="3187" spans="4:5" x14ac:dyDescent="0.15">
      <c r="D3187" s="26"/>
      <c r="E3187" s="27"/>
    </row>
    <row r="3188" spans="4:5" x14ac:dyDescent="0.15">
      <c r="D3188" s="26"/>
      <c r="E3188" s="27"/>
    </row>
    <row r="3189" spans="4:5" x14ac:dyDescent="0.15">
      <c r="D3189" s="26"/>
      <c r="E3189" s="27"/>
    </row>
    <row r="3190" spans="4:5" x14ac:dyDescent="0.15">
      <c r="D3190" s="26"/>
      <c r="E3190" s="27"/>
    </row>
    <row r="3191" spans="4:5" x14ac:dyDescent="0.15">
      <c r="D3191" s="26"/>
      <c r="E3191" s="27"/>
    </row>
    <row r="3192" spans="4:5" x14ac:dyDescent="0.15">
      <c r="D3192" s="26"/>
      <c r="E3192" s="27"/>
    </row>
    <row r="3193" spans="4:5" x14ac:dyDescent="0.15">
      <c r="D3193" s="26"/>
      <c r="E3193" s="27"/>
    </row>
    <row r="3194" spans="4:5" x14ac:dyDescent="0.15">
      <c r="D3194" s="26"/>
      <c r="E3194" s="27"/>
    </row>
    <row r="3195" spans="4:5" x14ac:dyDescent="0.15">
      <c r="D3195" s="26"/>
      <c r="E3195" s="27"/>
    </row>
    <row r="3196" spans="4:5" x14ac:dyDescent="0.15">
      <c r="D3196" s="26"/>
      <c r="E3196" s="27"/>
    </row>
    <row r="3197" spans="4:5" x14ac:dyDescent="0.15">
      <c r="D3197" s="26"/>
      <c r="E3197" s="27"/>
    </row>
    <row r="3198" spans="4:5" x14ac:dyDescent="0.15">
      <c r="D3198" s="26"/>
      <c r="E3198" s="27"/>
    </row>
    <row r="3199" spans="4:5" x14ac:dyDescent="0.15">
      <c r="D3199" s="26"/>
      <c r="E3199" s="27"/>
    </row>
    <row r="3200" spans="4:5" x14ac:dyDescent="0.15">
      <c r="D3200" s="26"/>
      <c r="E3200" s="27"/>
    </row>
    <row r="3201" spans="4:5" x14ac:dyDescent="0.15">
      <c r="D3201" s="26"/>
      <c r="E3201" s="27"/>
    </row>
    <row r="3202" spans="4:5" x14ac:dyDescent="0.15">
      <c r="D3202" s="26"/>
      <c r="E3202" s="27"/>
    </row>
    <row r="3203" spans="4:5" x14ac:dyDescent="0.15">
      <c r="D3203" s="26"/>
      <c r="E3203" s="27"/>
    </row>
    <row r="3204" spans="4:5" x14ac:dyDescent="0.15">
      <c r="D3204" s="26"/>
      <c r="E3204" s="27"/>
    </row>
    <row r="3205" spans="4:5" x14ac:dyDescent="0.15">
      <c r="D3205" s="26"/>
      <c r="E3205" s="27"/>
    </row>
    <row r="3206" spans="4:5" x14ac:dyDescent="0.15">
      <c r="D3206" s="26"/>
      <c r="E3206" s="27"/>
    </row>
    <row r="3207" spans="4:5" x14ac:dyDescent="0.15">
      <c r="D3207" s="26"/>
      <c r="E3207" s="27"/>
    </row>
    <row r="3208" spans="4:5" x14ac:dyDescent="0.15">
      <c r="D3208" s="26"/>
      <c r="E3208" s="27"/>
    </row>
    <row r="3209" spans="4:5" x14ac:dyDescent="0.15">
      <c r="D3209" s="26"/>
      <c r="E3209" s="27"/>
    </row>
    <row r="3210" spans="4:5" x14ac:dyDescent="0.15">
      <c r="D3210" s="26"/>
      <c r="E3210" s="27"/>
    </row>
    <row r="3211" spans="4:5" x14ac:dyDescent="0.15">
      <c r="D3211" s="26"/>
      <c r="E3211" s="27"/>
    </row>
    <row r="3212" spans="4:5" x14ac:dyDescent="0.15">
      <c r="D3212" s="26"/>
      <c r="E3212" s="27"/>
    </row>
    <row r="3213" spans="4:5" x14ac:dyDescent="0.15">
      <c r="D3213" s="26"/>
      <c r="E3213" s="27"/>
    </row>
    <row r="3214" spans="4:5" x14ac:dyDescent="0.15">
      <c r="D3214" s="26"/>
      <c r="E3214" s="27"/>
    </row>
    <row r="3215" spans="4:5" x14ac:dyDescent="0.15">
      <c r="D3215" s="26"/>
      <c r="E3215" s="27"/>
    </row>
    <row r="3216" spans="4:5" x14ac:dyDescent="0.15">
      <c r="D3216" s="26"/>
      <c r="E3216" s="27"/>
    </row>
    <row r="3217" spans="4:5" x14ac:dyDescent="0.15">
      <c r="D3217" s="26"/>
      <c r="E3217" s="27"/>
    </row>
    <row r="3218" spans="4:5" x14ac:dyDescent="0.15">
      <c r="D3218" s="26"/>
      <c r="E3218" s="27"/>
    </row>
    <row r="3219" spans="4:5" x14ac:dyDescent="0.15">
      <c r="D3219" s="26"/>
      <c r="E3219" s="27"/>
    </row>
    <row r="3220" spans="4:5" x14ac:dyDescent="0.15">
      <c r="D3220" s="26"/>
      <c r="E3220" s="27"/>
    </row>
    <row r="3221" spans="4:5" x14ac:dyDescent="0.15">
      <c r="D3221" s="26"/>
      <c r="E3221" s="27"/>
    </row>
    <row r="3222" spans="4:5" x14ac:dyDescent="0.15">
      <c r="D3222" s="26"/>
      <c r="E3222" s="27"/>
    </row>
    <row r="3223" spans="4:5" x14ac:dyDescent="0.15">
      <c r="D3223" s="26"/>
      <c r="E3223" s="27"/>
    </row>
    <row r="3224" spans="4:5" x14ac:dyDescent="0.15">
      <c r="D3224" s="26"/>
      <c r="E3224" s="27"/>
    </row>
    <row r="3225" spans="4:5" x14ac:dyDescent="0.15">
      <c r="D3225" s="26"/>
      <c r="E3225" s="27"/>
    </row>
    <row r="3226" spans="4:5" x14ac:dyDescent="0.15">
      <c r="D3226" s="26"/>
      <c r="E3226" s="27"/>
    </row>
    <row r="3227" spans="4:5" x14ac:dyDescent="0.15">
      <c r="D3227" s="26"/>
      <c r="E3227" s="27"/>
    </row>
    <row r="3228" spans="4:5" x14ac:dyDescent="0.15">
      <c r="D3228" s="26"/>
      <c r="E3228" s="27"/>
    </row>
    <row r="3229" spans="4:5" x14ac:dyDescent="0.15">
      <c r="D3229" s="26"/>
      <c r="E3229" s="27"/>
    </row>
    <row r="3230" spans="4:5" x14ac:dyDescent="0.15">
      <c r="D3230" s="26"/>
      <c r="E3230" s="27"/>
    </row>
    <row r="3231" spans="4:5" x14ac:dyDescent="0.15">
      <c r="D3231" s="26"/>
      <c r="E3231" s="27"/>
    </row>
    <row r="3232" spans="4:5" x14ac:dyDescent="0.15">
      <c r="D3232" s="26"/>
      <c r="E3232" s="27"/>
    </row>
    <row r="3233" spans="4:5" x14ac:dyDescent="0.15">
      <c r="D3233" s="26"/>
      <c r="E3233" s="27"/>
    </row>
    <row r="3234" spans="4:5" x14ac:dyDescent="0.15">
      <c r="D3234" s="26"/>
      <c r="E3234" s="27"/>
    </row>
    <row r="3235" spans="4:5" x14ac:dyDescent="0.15">
      <c r="D3235" s="26"/>
      <c r="E3235" s="27"/>
    </row>
    <row r="3236" spans="4:5" x14ac:dyDescent="0.15">
      <c r="D3236" s="26"/>
      <c r="E3236" s="27"/>
    </row>
    <row r="3237" spans="4:5" x14ac:dyDescent="0.15">
      <c r="D3237" s="26"/>
      <c r="E3237" s="27"/>
    </row>
    <row r="3238" spans="4:5" x14ac:dyDescent="0.15">
      <c r="D3238" s="26"/>
      <c r="E3238" s="27"/>
    </row>
    <row r="3239" spans="4:5" x14ac:dyDescent="0.15">
      <c r="D3239" s="26"/>
      <c r="E3239" s="27"/>
    </row>
    <row r="3240" spans="4:5" x14ac:dyDescent="0.15">
      <c r="D3240" s="26"/>
      <c r="E3240" s="27"/>
    </row>
    <row r="3241" spans="4:5" x14ac:dyDescent="0.15">
      <c r="D3241" s="26"/>
      <c r="E3241" s="27"/>
    </row>
    <row r="3242" spans="4:5" x14ac:dyDescent="0.15">
      <c r="D3242" s="26"/>
      <c r="E3242" s="27"/>
    </row>
    <row r="3243" spans="4:5" x14ac:dyDescent="0.15">
      <c r="D3243" s="26"/>
      <c r="E3243" s="27"/>
    </row>
    <row r="3244" spans="4:5" x14ac:dyDescent="0.15">
      <c r="D3244" s="26"/>
      <c r="E3244" s="27"/>
    </row>
    <row r="3245" spans="4:5" x14ac:dyDescent="0.15">
      <c r="D3245" s="26"/>
      <c r="E3245" s="27"/>
    </row>
    <row r="3246" spans="4:5" x14ac:dyDescent="0.15">
      <c r="D3246" s="26"/>
      <c r="E3246" s="27"/>
    </row>
    <row r="3247" spans="4:5" x14ac:dyDescent="0.15">
      <c r="D3247" s="26"/>
      <c r="E3247" s="27"/>
    </row>
    <row r="3248" spans="4:5" x14ac:dyDescent="0.15">
      <c r="D3248" s="26"/>
      <c r="E3248" s="27"/>
    </row>
    <row r="3249" spans="4:5" x14ac:dyDescent="0.15">
      <c r="D3249" s="26"/>
      <c r="E3249" s="27"/>
    </row>
    <row r="3250" spans="4:5" x14ac:dyDescent="0.15">
      <c r="D3250" s="26"/>
      <c r="E3250" s="27"/>
    </row>
    <row r="3251" spans="4:5" x14ac:dyDescent="0.15">
      <c r="D3251" s="26"/>
      <c r="E3251" s="27"/>
    </row>
    <row r="3252" spans="4:5" x14ac:dyDescent="0.15">
      <c r="D3252" s="26"/>
      <c r="E3252" s="27"/>
    </row>
    <row r="3253" spans="4:5" x14ac:dyDescent="0.15">
      <c r="D3253" s="26"/>
      <c r="E3253" s="27"/>
    </row>
    <row r="3254" spans="4:5" x14ac:dyDescent="0.15">
      <c r="D3254" s="26"/>
      <c r="E3254" s="27"/>
    </row>
    <row r="3255" spans="4:5" x14ac:dyDescent="0.15">
      <c r="D3255" s="26"/>
      <c r="E3255" s="27"/>
    </row>
    <row r="3256" spans="4:5" x14ac:dyDescent="0.15">
      <c r="D3256" s="26"/>
      <c r="E3256" s="27"/>
    </row>
    <row r="3257" spans="4:5" x14ac:dyDescent="0.15">
      <c r="D3257" s="26"/>
      <c r="E3257" s="27"/>
    </row>
    <row r="3258" spans="4:5" x14ac:dyDescent="0.15">
      <c r="D3258" s="26"/>
      <c r="E3258" s="27"/>
    </row>
    <row r="3259" spans="4:5" x14ac:dyDescent="0.15">
      <c r="D3259" s="26"/>
      <c r="E3259" s="27"/>
    </row>
    <row r="3260" spans="4:5" x14ac:dyDescent="0.15">
      <c r="D3260" s="26"/>
      <c r="E3260" s="27"/>
    </row>
    <row r="3261" spans="4:5" x14ac:dyDescent="0.15">
      <c r="D3261" s="26"/>
      <c r="E3261" s="27"/>
    </row>
    <row r="3262" spans="4:5" x14ac:dyDescent="0.15">
      <c r="D3262" s="26"/>
      <c r="E3262" s="27"/>
    </row>
    <row r="3263" spans="4:5" x14ac:dyDescent="0.15">
      <c r="D3263" s="26"/>
      <c r="E3263" s="27"/>
    </row>
    <row r="3264" spans="4:5" x14ac:dyDescent="0.15">
      <c r="D3264" s="26"/>
      <c r="E3264" s="27"/>
    </row>
    <row r="3265" spans="4:5" x14ac:dyDescent="0.15">
      <c r="D3265" s="26"/>
      <c r="E3265" s="27"/>
    </row>
    <row r="3266" spans="4:5" x14ac:dyDescent="0.15">
      <c r="D3266" s="26"/>
      <c r="E3266" s="27"/>
    </row>
    <row r="3267" spans="4:5" x14ac:dyDescent="0.15">
      <c r="D3267" s="26"/>
      <c r="E3267" s="27"/>
    </row>
    <row r="3268" spans="4:5" x14ac:dyDescent="0.15">
      <c r="D3268" s="26"/>
      <c r="E3268" s="27"/>
    </row>
    <row r="3269" spans="4:5" x14ac:dyDescent="0.15">
      <c r="D3269" s="26"/>
      <c r="E3269" s="27"/>
    </row>
    <row r="3270" spans="4:5" x14ac:dyDescent="0.15">
      <c r="D3270" s="26"/>
      <c r="E3270" s="27"/>
    </row>
    <row r="3271" spans="4:5" x14ac:dyDescent="0.15">
      <c r="D3271" s="26"/>
      <c r="E3271" s="27"/>
    </row>
    <row r="3272" spans="4:5" x14ac:dyDescent="0.15">
      <c r="D3272" s="26"/>
      <c r="E3272" s="27"/>
    </row>
    <row r="3273" spans="4:5" x14ac:dyDescent="0.15">
      <c r="D3273" s="26"/>
      <c r="E3273" s="27"/>
    </row>
    <row r="3274" spans="4:5" x14ac:dyDescent="0.15">
      <c r="D3274" s="26"/>
      <c r="E3274" s="27"/>
    </row>
    <row r="3275" spans="4:5" x14ac:dyDescent="0.15">
      <c r="D3275" s="26"/>
      <c r="E3275" s="27"/>
    </row>
    <row r="3276" spans="4:5" x14ac:dyDescent="0.15">
      <c r="D3276" s="26"/>
      <c r="E3276" s="27"/>
    </row>
    <row r="3277" spans="4:5" x14ac:dyDescent="0.15">
      <c r="D3277" s="26"/>
      <c r="E3277" s="27"/>
    </row>
    <row r="3278" spans="4:5" x14ac:dyDescent="0.15">
      <c r="D3278" s="26"/>
      <c r="E3278" s="27"/>
    </row>
    <row r="3279" spans="4:5" x14ac:dyDescent="0.15">
      <c r="D3279" s="26"/>
      <c r="E3279" s="27"/>
    </row>
    <row r="3280" spans="4:5" x14ac:dyDescent="0.15">
      <c r="D3280" s="26"/>
      <c r="E3280" s="27"/>
    </row>
    <row r="3281" spans="4:5" x14ac:dyDescent="0.15">
      <c r="D3281" s="26"/>
      <c r="E3281" s="27"/>
    </row>
    <row r="3282" spans="4:5" x14ac:dyDescent="0.15">
      <c r="D3282" s="26"/>
      <c r="E3282" s="27"/>
    </row>
    <row r="3283" spans="4:5" x14ac:dyDescent="0.15">
      <c r="D3283" s="26"/>
      <c r="E3283" s="27"/>
    </row>
    <row r="3284" spans="4:5" x14ac:dyDescent="0.15">
      <c r="D3284" s="26"/>
      <c r="E3284" s="27"/>
    </row>
    <row r="3285" spans="4:5" x14ac:dyDescent="0.15">
      <c r="D3285" s="26"/>
      <c r="E3285" s="27"/>
    </row>
    <row r="3286" spans="4:5" x14ac:dyDescent="0.15">
      <c r="D3286" s="26"/>
      <c r="E3286" s="27"/>
    </row>
    <row r="3287" spans="4:5" x14ac:dyDescent="0.15">
      <c r="D3287" s="26"/>
      <c r="E3287" s="27"/>
    </row>
    <row r="3288" spans="4:5" x14ac:dyDescent="0.15">
      <c r="D3288" s="26"/>
      <c r="E3288" s="27"/>
    </row>
    <row r="3289" spans="4:5" x14ac:dyDescent="0.15">
      <c r="D3289" s="26"/>
      <c r="E3289" s="27"/>
    </row>
    <row r="3290" spans="4:5" x14ac:dyDescent="0.15">
      <c r="D3290" s="26"/>
      <c r="E3290" s="27"/>
    </row>
    <row r="3291" spans="4:5" x14ac:dyDescent="0.15">
      <c r="D3291" s="26"/>
      <c r="E3291" s="27"/>
    </row>
    <row r="3292" spans="4:5" x14ac:dyDescent="0.15">
      <c r="D3292" s="26"/>
      <c r="E3292" s="27"/>
    </row>
    <row r="3293" spans="4:5" x14ac:dyDescent="0.15">
      <c r="D3293" s="26"/>
      <c r="E3293" s="27"/>
    </row>
    <row r="3294" spans="4:5" x14ac:dyDescent="0.15">
      <c r="D3294" s="26"/>
      <c r="E3294" s="27"/>
    </row>
    <row r="3295" spans="4:5" x14ac:dyDescent="0.15">
      <c r="D3295" s="26"/>
      <c r="E3295" s="27"/>
    </row>
    <row r="3296" spans="4:5" x14ac:dyDescent="0.15">
      <c r="D3296" s="26"/>
      <c r="E3296" s="27"/>
    </row>
    <row r="3297" spans="4:5" x14ac:dyDescent="0.15">
      <c r="D3297" s="26"/>
      <c r="E3297" s="27"/>
    </row>
    <row r="3298" spans="4:5" x14ac:dyDescent="0.15">
      <c r="D3298" s="26"/>
      <c r="E3298" s="27"/>
    </row>
    <row r="3299" spans="4:5" x14ac:dyDescent="0.15">
      <c r="D3299" s="26"/>
      <c r="E3299" s="27"/>
    </row>
    <row r="3300" spans="4:5" x14ac:dyDescent="0.15">
      <c r="D3300" s="26"/>
      <c r="E3300" s="27"/>
    </row>
    <row r="3301" spans="4:5" x14ac:dyDescent="0.15">
      <c r="D3301" s="26"/>
      <c r="E3301" s="27"/>
    </row>
    <row r="3302" spans="4:5" x14ac:dyDescent="0.15">
      <c r="D3302" s="26"/>
      <c r="E3302" s="27"/>
    </row>
    <row r="3303" spans="4:5" x14ac:dyDescent="0.15">
      <c r="D3303" s="26"/>
      <c r="E3303" s="27"/>
    </row>
    <row r="3304" spans="4:5" x14ac:dyDescent="0.15">
      <c r="D3304" s="26"/>
      <c r="E3304" s="27"/>
    </row>
    <row r="3305" spans="4:5" x14ac:dyDescent="0.15">
      <c r="D3305" s="26"/>
      <c r="E3305" s="27"/>
    </row>
    <row r="3306" spans="4:5" x14ac:dyDescent="0.15">
      <c r="D3306" s="26"/>
      <c r="E3306" s="27"/>
    </row>
    <row r="3307" spans="4:5" x14ac:dyDescent="0.15">
      <c r="D3307" s="26"/>
      <c r="E3307" s="27"/>
    </row>
    <row r="3308" spans="4:5" x14ac:dyDescent="0.15">
      <c r="D3308" s="26"/>
      <c r="E3308" s="27"/>
    </row>
    <row r="3309" spans="4:5" x14ac:dyDescent="0.15">
      <c r="D3309" s="26"/>
      <c r="E3309" s="27"/>
    </row>
    <row r="3310" spans="4:5" x14ac:dyDescent="0.15">
      <c r="D3310" s="26"/>
      <c r="E3310" s="27"/>
    </row>
    <row r="3311" spans="4:5" x14ac:dyDescent="0.15">
      <c r="D3311" s="26"/>
      <c r="E3311" s="27"/>
    </row>
    <row r="3312" spans="4:5" x14ac:dyDescent="0.15">
      <c r="D3312" s="26"/>
      <c r="E3312" s="27"/>
    </row>
    <row r="3313" spans="4:5" x14ac:dyDescent="0.15">
      <c r="D3313" s="26"/>
      <c r="E3313" s="27"/>
    </row>
    <row r="3314" spans="4:5" x14ac:dyDescent="0.15">
      <c r="D3314" s="26"/>
      <c r="E3314" s="27"/>
    </row>
    <row r="3315" spans="4:5" x14ac:dyDescent="0.15">
      <c r="D3315" s="26"/>
      <c r="E3315" s="27"/>
    </row>
    <row r="3316" spans="4:5" x14ac:dyDescent="0.15">
      <c r="D3316" s="26"/>
      <c r="E3316" s="27"/>
    </row>
    <row r="3317" spans="4:5" x14ac:dyDescent="0.15">
      <c r="D3317" s="26"/>
      <c r="E3317" s="27"/>
    </row>
    <row r="3318" spans="4:5" x14ac:dyDescent="0.15">
      <c r="D3318" s="26"/>
      <c r="E3318" s="27"/>
    </row>
    <row r="3319" spans="4:5" x14ac:dyDescent="0.15">
      <c r="D3319" s="26"/>
      <c r="E3319" s="27"/>
    </row>
    <row r="3320" spans="4:5" x14ac:dyDescent="0.15">
      <c r="D3320" s="26"/>
      <c r="E3320" s="27"/>
    </row>
    <row r="3321" spans="4:5" x14ac:dyDescent="0.15">
      <c r="D3321" s="26"/>
      <c r="E3321" s="27"/>
    </row>
    <row r="3322" spans="4:5" x14ac:dyDescent="0.15">
      <c r="D3322" s="26"/>
      <c r="E3322" s="27"/>
    </row>
    <row r="3323" spans="4:5" x14ac:dyDescent="0.15">
      <c r="D3323" s="26"/>
      <c r="E3323" s="27"/>
    </row>
    <row r="3324" spans="4:5" x14ac:dyDescent="0.15">
      <c r="D3324" s="26"/>
      <c r="E3324" s="27"/>
    </row>
    <row r="3325" spans="4:5" x14ac:dyDescent="0.15">
      <c r="D3325" s="26"/>
      <c r="E3325" s="27"/>
    </row>
    <row r="3326" spans="4:5" x14ac:dyDescent="0.15">
      <c r="D3326" s="26"/>
      <c r="E3326" s="27"/>
    </row>
    <row r="3327" spans="4:5" x14ac:dyDescent="0.15">
      <c r="D3327" s="26"/>
      <c r="E3327" s="27"/>
    </row>
    <row r="3328" spans="4:5" x14ac:dyDescent="0.15">
      <c r="D3328" s="26"/>
      <c r="E3328" s="27"/>
    </row>
    <row r="3329" spans="4:5" x14ac:dyDescent="0.15">
      <c r="D3329" s="26"/>
      <c r="E3329" s="27"/>
    </row>
    <row r="3330" spans="4:5" x14ac:dyDescent="0.15">
      <c r="D3330" s="26"/>
      <c r="E3330" s="27"/>
    </row>
    <row r="3331" spans="4:5" x14ac:dyDescent="0.15">
      <c r="D3331" s="26"/>
      <c r="E3331" s="27"/>
    </row>
    <row r="3332" spans="4:5" x14ac:dyDescent="0.15">
      <c r="D3332" s="26"/>
      <c r="E3332" s="27"/>
    </row>
    <row r="3333" spans="4:5" x14ac:dyDescent="0.15">
      <c r="D3333" s="26"/>
      <c r="E3333" s="27"/>
    </row>
    <row r="3334" spans="4:5" x14ac:dyDescent="0.15">
      <c r="D3334" s="26"/>
      <c r="E3334" s="27"/>
    </row>
    <row r="3335" spans="4:5" x14ac:dyDescent="0.15">
      <c r="D3335" s="26"/>
      <c r="E3335" s="27"/>
    </row>
    <row r="3336" spans="4:5" x14ac:dyDescent="0.15">
      <c r="D3336" s="26"/>
      <c r="E3336" s="27"/>
    </row>
    <row r="3337" spans="4:5" x14ac:dyDescent="0.15">
      <c r="D3337" s="26"/>
      <c r="E3337" s="27"/>
    </row>
    <row r="3338" spans="4:5" x14ac:dyDescent="0.15">
      <c r="D3338" s="26"/>
      <c r="E3338" s="27"/>
    </row>
    <row r="3339" spans="4:5" x14ac:dyDescent="0.15">
      <c r="D3339" s="26"/>
      <c r="E3339" s="27"/>
    </row>
    <row r="3340" spans="4:5" x14ac:dyDescent="0.15">
      <c r="D3340" s="26"/>
      <c r="E3340" s="27"/>
    </row>
    <row r="3341" spans="4:5" x14ac:dyDescent="0.15">
      <c r="D3341" s="26"/>
      <c r="E3341" s="27"/>
    </row>
    <row r="3342" spans="4:5" x14ac:dyDescent="0.15">
      <c r="D3342" s="26"/>
      <c r="E3342" s="27"/>
    </row>
    <row r="3343" spans="4:5" x14ac:dyDescent="0.15">
      <c r="D3343" s="26"/>
      <c r="E3343" s="27"/>
    </row>
    <row r="3344" spans="4:5" x14ac:dyDescent="0.15">
      <c r="D3344" s="26"/>
      <c r="E3344" s="27"/>
    </row>
    <row r="3345" spans="4:5" x14ac:dyDescent="0.15">
      <c r="D3345" s="26"/>
      <c r="E3345" s="27"/>
    </row>
    <row r="3346" spans="4:5" x14ac:dyDescent="0.15">
      <c r="D3346" s="26"/>
      <c r="E3346" s="27"/>
    </row>
    <row r="3347" spans="4:5" x14ac:dyDescent="0.15">
      <c r="D3347" s="26"/>
      <c r="E3347" s="27"/>
    </row>
    <row r="3348" spans="4:5" x14ac:dyDescent="0.15">
      <c r="D3348" s="26"/>
      <c r="E3348" s="27"/>
    </row>
    <row r="3349" spans="4:5" x14ac:dyDescent="0.15">
      <c r="D3349" s="26"/>
      <c r="E3349" s="27"/>
    </row>
    <row r="3350" spans="4:5" x14ac:dyDescent="0.15">
      <c r="D3350" s="26"/>
      <c r="E3350" s="27"/>
    </row>
    <row r="3351" spans="4:5" x14ac:dyDescent="0.15">
      <c r="D3351" s="26"/>
      <c r="E3351" s="27"/>
    </row>
    <row r="3352" spans="4:5" x14ac:dyDescent="0.15">
      <c r="D3352" s="26"/>
      <c r="E3352" s="27"/>
    </row>
    <row r="3353" spans="4:5" x14ac:dyDescent="0.15">
      <c r="D3353" s="26"/>
      <c r="E3353" s="27"/>
    </row>
    <row r="3354" spans="4:5" x14ac:dyDescent="0.15">
      <c r="D3354" s="26"/>
      <c r="E3354" s="27"/>
    </row>
    <row r="3355" spans="4:5" x14ac:dyDescent="0.15">
      <c r="D3355" s="26"/>
      <c r="E3355" s="27"/>
    </row>
    <row r="3356" spans="4:5" x14ac:dyDescent="0.15">
      <c r="D3356" s="26"/>
      <c r="E3356" s="27"/>
    </row>
    <row r="3357" spans="4:5" x14ac:dyDescent="0.15">
      <c r="D3357" s="26"/>
      <c r="E3357" s="27"/>
    </row>
    <row r="3358" spans="4:5" x14ac:dyDescent="0.15">
      <c r="D3358" s="26"/>
      <c r="E3358" s="27"/>
    </row>
    <row r="3359" spans="4:5" x14ac:dyDescent="0.15">
      <c r="D3359" s="26"/>
      <c r="E3359" s="27"/>
    </row>
    <row r="3360" spans="4:5" x14ac:dyDescent="0.15">
      <c r="D3360" s="26"/>
      <c r="E3360" s="27"/>
    </row>
    <row r="3361" spans="4:5" x14ac:dyDescent="0.15">
      <c r="D3361" s="26"/>
      <c r="E3361" s="27"/>
    </row>
    <row r="3362" spans="4:5" x14ac:dyDescent="0.15">
      <c r="D3362" s="26"/>
      <c r="E3362" s="27"/>
    </row>
    <row r="3363" spans="4:5" x14ac:dyDescent="0.15">
      <c r="D3363" s="26"/>
      <c r="E3363" s="27"/>
    </row>
    <row r="3364" spans="4:5" x14ac:dyDescent="0.15">
      <c r="D3364" s="26"/>
      <c r="E3364" s="27"/>
    </row>
    <row r="3365" spans="4:5" x14ac:dyDescent="0.15">
      <c r="D3365" s="26"/>
      <c r="E3365" s="27"/>
    </row>
    <row r="3366" spans="4:5" x14ac:dyDescent="0.15">
      <c r="D3366" s="26"/>
      <c r="E3366" s="27"/>
    </row>
    <row r="3367" spans="4:5" x14ac:dyDescent="0.15">
      <c r="D3367" s="26"/>
      <c r="E3367" s="27"/>
    </row>
    <row r="3368" spans="4:5" x14ac:dyDescent="0.15">
      <c r="D3368" s="26"/>
      <c r="E3368" s="27"/>
    </row>
    <row r="3369" spans="4:5" x14ac:dyDescent="0.15">
      <c r="D3369" s="26"/>
      <c r="E3369" s="27"/>
    </row>
    <row r="3370" spans="4:5" x14ac:dyDescent="0.15">
      <c r="D3370" s="26"/>
      <c r="E3370" s="27"/>
    </row>
    <row r="3371" spans="4:5" x14ac:dyDescent="0.15">
      <c r="D3371" s="26"/>
      <c r="E3371" s="27"/>
    </row>
    <row r="3372" spans="4:5" x14ac:dyDescent="0.15">
      <c r="D3372" s="26"/>
      <c r="E3372" s="27"/>
    </row>
    <row r="3373" spans="4:5" x14ac:dyDescent="0.15">
      <c r="D3373" s="26"/>
      <c r="E3373" s="27"/>
    </row>
    <row r="3374" spans="4:5" x14ac:dyDescent="0.15">
      <c r="D3374" s="26"/>
      <c r="E3374" s="27"/>
    </row>
    <row r="3375" spans="4:5" x14ac:dyDescent="0.15">
      <c r="D3375" s="26"/>
      <c r="E3375" s="27"/>
    </row>
    <row r="3376" spans="4:5" x14ac:dyDescent="0.15">
      <c r="D3376" s="26"/>
      <c r="E3376" s="27"/>
    </row>
    <row r="3377" spans="4:5" x14ac:dyDescent="0.15">
      <c r="D3377" s="26"/>
      <c r="E3377" s="27"/>
    </row>
    <row r="3378" spans="4:5" x14ac:dyDescent="0.15">
      <c r="D3378" s="26"/>
      <c r="E3378" s="27"/>
    </row>
    <row r="3379" spans="4:5" x14ac:dyDescent="0.15">
      <c r="D3379" s="26"/>
      <c r="E3379" s="27"/>
    </row>
    <row r="3380" spans="4:5" x14ac:dyDescent="0.15">
      <c r="D3380" s="26"/>
      <c r="E3380" s="27"/>
    </row>
    <row r="3381" spans="4:5" x14ac:dyDescent="0.15">
      <c r="D3381" s="26"/>
      <c r="E3381" s="27"/>
    </row>
    <row r="3382" spans="4:5" x14ac:dyDescent="0.15">
      <c r="D3382" s="26"/>
      <c r="E3382" s="27"/>
    </row>
    <row r="3383" spans="4:5" x14ac:dyDescent="0.15">
      <c r="D3383" s="26"/>
      <c r="E3383" s="27"/>
    </row>
    <row r="3384" spans="4:5" x14ac:dyDescent="0.15">
      <c r="D3384" s="26"/>
      <c r="E3384" s="27"/>
    </row>
    <row r="3385" spans="4:5" x14ac:dyDescent="0.15">
      <c r="D3385" s="26"/>
      <c r="E3385" s="27"/>
    </row>
    <row r="3386" spans="4:5" x14ac:dyDescent="0.15">
      <c r="D3386" s="26"/>
      <c r="E3386" s="27"/>
    </row>
    <row r="3387" spans="4:5" x14ac:dyDescent="0.15">
      <c r="D3387" s="26"/>
      <c r="E3387" s="27"/>
    </row>
    <row r="3388" spans="4:5" x14ac:dyDescent="0.15">
      <c r="D3388" s="26"/>
      <c r="E3388" s="27"/>
    </row>
    <row r="3389" spans="4:5" x14ac:dyDescent="0.15">
      <c r="D3389" s="26"/>
      <c r="E3389" s="27"/>
    </row>
    <row r="3390" spans="4:5" x14ac:dyDescent="0.15">
      <c r="D3390" s="26"/>
      <c r="E3390" s="27"/>
    </row>
    <row r="3391" spans="4:5" x14ac:dyDescent="0.15">
      <c r="D3391" s="26"/>
      <c r="E3391" s="27"/>
    </row>
    <row r="3392" spans="4:5" x14ac:dyDescent="0.15">
      <c r="D3392" s="26"/>
      <c r="E3392" s="27"/>
    </row>
    <row r="3393" spans="4:5" x14ac:dyDescent="0.15">
      <c r="D3393" s="26"/>
      <c r="E3393" s="27"/>
    </row>
    <row r="3394" spans="4:5" x14ac:dyDescent="0.15">
      <c r="D3394" s="26"/>
      <c r="E3394" s="27"/>
    </row>
    <row r="3395" spans="4:5" x14ac:dyDescent="0.15">
      <c r="D3395" s="26"/>
      <c r="E3395" s="27"/>
    </row>
    <row r="3396" spans="4:5" x14ac:dyDescent="0.15">
      <c r="D3396" s="26"/>
      <c r="E3396" s="27"/>
    </row>
    <row r="3397" spans="4:5" x14ac:dyDescent="0.15">
      <c r="D3397" s="26"/>
      <c r="E3397" s="27"/>
    </row>
    <row r="3398" spans="4:5" x14ac:dyDescent="0.15">
      <c r="D3398" s="26"/>
      <c r="E3398" s="27"/>
    </row>
    <row r="3399" spans="4:5" x14ac:dyDescent="0.15">
      <c r="D3399" s="26"/>
      <c r="E3399" s="27"/>
    </row>
    <row r="3400" spans="4:5" x14ac:dyDescent="0.15">
      <c r="D3400" s="26"/>
      <c r="E3400" s="27"/>
    </row>
    <row r="3401" spans="4:5" x14ac:dyDescent="0.15">
      <c r="D3401" s="26"/>
      <c r="E3401" s="27"/>
    </row>
    <row r="3402" spans="4:5" x14ac:dyDescent="0.15">
      <c r="D3402" s="26"/>
      <c r="E3402" s="27"/>
    </row>
    <row r="3403" spans="4:5" x14ac:dyDescent="0.15">
      <c r="D3403" s="26"/>
      <c r="E3403" s="27"/>
    </row>
    <row r="3404" spans="4:5" x14ac:dyDescent="0.15">
      <c r="D3404" s="26"/>
      <c r="E3404" s="27"/>
    </row>
    <row r="3405" spans="4:5" x14ac:dyDescent="0.15">
      <c r="D3405" s="26"/>
      <c r="E3405" s="27"/>
    </row>
    <row r="3406" spans="4:5" x14ac:dyDescent="0.15">
      <c r="D3406" s="26"/>
      <c r="E3406" s="27"/>
    </row>
    <row r="3407" spans="4:5" x14ac:dyDescent="0.15">
      <c r="D3407" s="26"/>
      <c r="E3407" s="27"/>
    </row>
    <row r="3408" spans="4:5" x14ac:dyDescent="0.15">
      <c r="D3408" s="26"/>
      <c r="E3408" s="27"/>
    </row>
    <row r="3409" spans="4:5" x14ac:dyDescent="0.15">
      <c r="D3409" s="26"/>
      <c r="E3409" s="27"/>
    </row>
    <row r="3410" spans="4:5" x14ac:dyDescent="0.15">
      <c r="D3410" s="26"/>
      <c r="E3410" s="27"/>
    </row>
    <row r="3411" spans="4:5" x14ac:dyDescent="0.15">
      <c r="D3411" s="26"/>
      <c r="E3411" s="27"/>
    </row>
    <row r="3412" spans="4:5" x14ac:dyDescent="0.15">
      <c r="D3412" s="26"/>
      <c r="E3412" s="27"/>
    </row>
    <row r="3413" spans="4:5" x14ac:dyDescent="0.15">
      <c r="D3413" s="26"/>
      <c r="E3413" s="27"/>
    </row>
    <row r="3414" spans="4:5" x14ac:dyDescent="0.15">
      <c r="D3414" s="26"/>
      <c r="E3414" s="27"/>
    </row>
    <row r="3415" spans="4:5" x14ac:dyDescent="0.15">
      <c r="D3415" s="26"/>
      <c r="E3415" s="27"/>
    </row>
    <row r="3416" spans="4:5" x14ac:dyDescent="0.15">
      <c r="D3416" s="26"/>
      <c r="E3416" s="27"/>
    </row>
    <row r="3417" spans="4:5" x14ac:dyDescent="0.15">
      <c r="D3417" s="26"/>
      <c r="E3417" s="27"/>
    </row>
    <row r="3418" spans="4:5" x14ac:dyDescent="0.15">
      <c r="D3418" s="26"/>
      <c r="E3418" s="27"/>
    </row>
    <row r="3419" spans="4:5" x14ac:dyDescent="0.15">
      <c r="D3419" s="26"/>
      <c r="E3419" s="27"/>
    </row>
    <row r="3420" spans="4:5" x14ac:dyDescent="0.15">
      <c r="D3420" s="26"/>
      <c r="E3420" s="27"/>
    </row>
    <row r="3421" spans="4:5" x14ac:dyDescent="0.15">
      <c r="D3421" s="26"/>
      <c r="E3421" s="27"/>
    </row>
    <row r="3422" spans="4:5" x14ac:dyDescent="0.15">
      <c r="D3422" s="26"/>
      <c r="E3422" s="27"/>
    </row>
    <row r="3423" spans="4:5" x14ac:dyDescent="0.15">
      <c r="D3423" s="26"/>
      <c r="E3423" s="27"/>
    </row>
    <row r="3424" spans="4:5" x14ac:dyDescent="0.15">
      <c r="D3424" s="26"/>
      <c r="E3424" s="27"/>
    </row>
    <row r="3425" spans="4:5" x14ac:dyDescent="0.15">
      <c r="D3425" s="26"/>
      <c r="E3425" s="27"/>
    </row>
    <row r="3426" spans="4:5" x14ac:dyDescent="0.15">
      <c r="D3426" s="26"/>
      <c r="E3426" s="27"/>
    </row>
    <row r="3427" spans="4:5" x14ac:dyDescent="0.15">
      <c r="D3427" s="26"/>
      <c r="E3427" s="27"/>
    </row>
    <row r="3428" spans="4:5" x14ac:dyDescent="0.15">
      <c r="D3428" s="26"/>
      <c r="E3428" s="27"/>
    </row>
    <row r="3429" spans="4:5" x14ac:dyDescent="0.15">
      <c r="D3429" s="26"/>
      <c r="E3429" s="27"/>
    </row>
    <row r="3430" spans="4:5" x14ac:dyDescent="0.15">
      <c r="D3430" s="26"/>
      <c r="E3430" s="27"/>
    </row>
    <row r="3431" spans="4:5" x14ac:dyDescent="0.15">
      <c r="D3431" s="26"/>
      <c r="E3431" s="27"/>
    </row>
    <row r="3432" spans="4:5" x14ac:dyDescent="0.15">
      <c r="D3432" s="26"/>
      <c r="E3432" s="27"/>
    </row>
    <row r="3433" spans="4:5" x14ac:dyDescent="0.15">
      <c r="D3433" s="26"/>
      <c r="E3433" s="27"/>
    </row>
    <row r="3434" spans="4:5" x14ac:dyDescent="0.15">
      <c r="D3434" s="26"/>
      <c r="E3434" s="27"/>
    </row>
    <row r="3435" spans="4:5" x14ac:dyDescent="0.15">
      <c r="D3435" s="26"/>
      <c r="E3435" s="27"/>
    </row>
    <row r="3436" spans="4:5" x14ac:dyDescent="0.15">
      <c r="D3436" s="26"/>
      <c r="E3436" s="27"/>
    </row>
    <row r="3437" spans="4:5" x14ac:dyDescent="0.15">
      <c r="D3437" s="26"/>
      <c r="E3437" s="27"/>
    </row>
    <row r="3438" spans="4:5" x14ac:dyDescent="0.15">
      <c r="D3438" s="26"/>
      <c r="E3438" s="27"/>
    </row>
    <row r="3439" spans="4:5" x14ac:dyDescent="0.15">
      <c r="D3439" s="26"/>
      <c r="E3439" s="27"/>
    </row>
    <row r="3440" spans="4:5" x14ac:dyDescent="0.15">
      <c r="D3440" s="26"/>
      <c r="E3440" s="27"/>
    </row>
    <row r="3441" spans="4:5" x14ac:dyDescent="0.15">
      <c r="D3441" s="26"/>
      <c r="E3441" s="27"/>
    </row>
    <row r="3442" spans="4:5" x14ac:dyDescent="0.15">
      <c r="D3442" s="26"/>
      <c r="E3442" s="27"/>
    </row>
    <row r="3443" spans="4:5" x14ac:dyDescent="0.15">
      <c r="D3443" s="26"/>
      <c r="E3443" s="27"/>
    </row>
    <row r="3444" spans="4:5" x14ac:dyDescent="0.15">
      <c r="D3444" s="26"/>
      <c r="E3444" s="27"/>
    </row>
    <row r="3445" spans="4:5" x14ac:dyDescent="0.15">
      <c r="D3445" s="26"/>
      <c r="E3445" s="27"/>
    </row>
    <row r="3446" spans="4:5" x14ac:dyDescent="0.15">
      <c r="D3446" s="26"/>
      <c r="E3446" s="27"/>
    </row>
    <row r="3447" spans="4:5" x14ac:dyDescent="0.15">
      <c r="D3447" s="26"/>
      <c r="E3447" s="27"/>
    </row>
    <row r="3448" spans="4:5" x14ac:dyDescent="0.15">
      <c r="D3448" s="26"/>
      <c r="E3448" s="27"/>
    </row>
    <row r="3449" spans="4:5" x14ac:dyDescent="0.15">
      <c r="D3449" s="26"/>
      <c r="E3449" s="27"/>
    </row>
    <row r="3450" spans="4:5" x14ac:dyDescent="0.15">
      <c r="D3450" s="26"/>
      <c r="E3450" s="27"/>
    </row>
    <row r="3451" spans="4:5" x14ac:dyDescent="0.15">
      <c r="D3451" s="26"/>
      <c r="E3451" s="27"/>
    </row>
    <row r="3452" spans="4:5" x14ac:dyDescent="0.15">
      <c r="D3452" s="26"/>
      <c r="E3452" s="27"/>
    </row>
    <row r="3453" spans="4:5" x14ac:dyDescent="0.15">
      <c r="D3453" s="26"/>
      <c r="E3453" s="27"/>
    </row>
    <row r="3454" spans="4:5" x14ac:dyDescent="0.15">
      <c r="D3454" s="26"/>
      <c r="E3454" s="27"/>
    </row>
    <row r="3455" spans="4:5" x14ac:dyDescent="0.15">
      <c r="D3455" s="26"/>
      <c r="E3455" s="27"/>
    </row>
    <row r="3456" spans="4:5" x14ac:dyDescent="0.15">
      <c r="D3456" s="26"/>
      <c r="E3456" s="27"/>
    </row>
    <row r="3457" spans="4:5" x14ac:dyDescent="0.15">
      <c r="D3457" s="26"/>
      <c r="E3457" s="27"/>
    </row>
    <row r="3458" spans="4:5" x14ac:dyDescent="0.15">
      <c r="D3458" s="26"/>
      <c r="E3458" s="27"/>
    </row>
    <row r="3459" spans="4:5" x14ac:dyDescent="0.15">
      <c r="D3459" s="26"/>
      <c r="E3459" s="27"/>
    </row>
    <row r="3460" spans="4:5" x14ac:dyDescent="0.15">
      <c r="D3460" s="26"/>
      <c r="E3460" s="27"/>
    </row>
    <row r="3461" spans="4:5" x14ac:dyDescent="0.15">
      <c r="D3461" s="26"/>
      <c r="E3461" s="27"/>
    </row>
    <row r="3462" spans="4:5" x14ac:dyDescent="0.15">
      <c r="D3462" s="26"/>
      <c r="E3462" s="27"/>
    </row>
    <row r="3463" spans="4:5" x14ac:dyDescent="0.15">
      <c r="D3463" s="26"/>
      <c r="E3463" s="27"/>
    </row>
    <row r="3464" spans="4:5" x14ac:dyDescent="0.15">
      <c r="D3464" s="26"/>
      <c r="E3464" s="27"/>
    </row>
    <row r="3465" spans="4:5" x14ac:dyDescent="0.15">
      <c r="D3465" s="26"/>
      <c r="E3465" s="27"/>
    </row>
    <row r="3466" spans="4:5" x14ac:dyDescent="0.15">
      <c r="D3466" s="26"/>
      <c r="E3466" s="27"/>
    </row>
    <row r="3467" spans="4:5" x14ac:dyDescent="0.15">
      <c r="D3467" s="26"/>
      <c r="E3467" s="27"/>
    </row>
    <row r="3468" spans="4:5" x14ac:dyDescent="0.15">
      <c r="D3468" s="26"/>
      <c r="E3468" s="27"/>
    </row>
    <row r="3469" spans="4:5" x14ac:dyDescent="0.15">
      <c r="D3469" s="26"/>
      <c r="E3469" s="27"/>
    </row>
    <row r="3470" spans="4:5" x14ac:dyDescent="0.15">
      <c r="D3470" s="26"/>
      <c r="E3470" s="27"/>
    </row>
    <row r="3471" spans="4:5" x14ac:dyDescent="0.15">
      <c r="D3471" s="26"/>
      <c r="E3471" s="27"/>
    </row>
    <row r="3472" spans="4:5" x14ac:dyDescent="0.15">
      <c r="D3472" s="26"/>
      <c r="E3472" s="27"/>
    </row>
    <row r="3473" spans="4:5" x14ac:dyDescent="0.15">
      <c r="D3473" s="26"/>
      <c r="E3473" s="27"/>
    </row>
    <row r="3474" spans="4:5" x14ac:dyDescent="0.15">
      <c r="D3474" s="26"/>
      <c r="E3474" s="27"/>
    </row>
    <row r="3475" spans="4:5" x14ac:dyDescent="0.15">
      <c r="D3475" s="26"/>
      <c r="E3475" s="27"/>
    </row>
    <row r="3476" spans="4:5" x14ac:dyDescent="0.15">
      <c r="D3476" s="26"/>
      <c r="E3476" s="27"/>
    </row>
    <row r="3477" spans="4:5" x14ac:dyDescent="0.15">
      <c r="D3477" s="26"/>
      <c r="E3477" s="27"/>
    </row>
    <row r="3478" spans="4:5" x14ac:dyDescent="0.15">
      <c r="D3478" s="26"/>
      <c r="E3478" s="27"/>
    </row>
    <row r="3479" spans="4:5" x14ac:dyDescent="0.15">
      <c r="D3479" s="26"/>
      <c r="E3479" s="27"/>
    </row>
    <row r="3480" spans="4:5" x14ac:dyDescent="0.15">
      <c r="D3480" s="26"/>
      <c r="E3480" s="27"/>
    </row>
    <row r="3481" spans="4:5" x14ac:dyDescent="0.15">
      <c r="D3481" s="26"/>
      <c r="E3481" s="27"/>
    </row>
    <row r="3482" spans="4:5" x14ac:dyDescent="0.15">
      <c r="D3482" s="26"/>
      <c r="E3482" s="27"/>
    </row>
    <row r="3483" spans="4:5" x14ac:dyDescent="0.15">
      <c r="D3483" s="26"/>
      <c r="E3483" s="27"/>
    </row>
    <row r="3484" spans="4:5" x14ac:dyDescent="0.15">
      <c r="D3484" s="26"/>
      <c r="E3484" s="27"/>
    </row>
    <row r="3485" spans="4:5" x14ac:dyDescent="0.15">
      <c r="D3485" s="26"/>
      <c r="E3485" s="27"/>
    </row>
    <row r="3486" spans="4:5" x14ac:dyDescent="0.15">
      <c r="D3486" s="26"/>
      <c r="E3486" s="27"/>
    </row>
    <row r="3487" spans="4:5" x14ac:dyDescent="0.15">
      <c r="D3487" s="26"/>
      <c r="E3487" s="27"/>
    </row>
    <row r="3488" spans="4:5" x14ac:dyDescent="0.15">
      <c r="D3488" s="26"/>
      <c r="E3488" s="27"/>
    </row>
    <row r="3489" spans="4:5" x14ac:dyDescent="0.15">
      <c r="D3489" s="26"/>
      <c r="E3489" s="27"/>
    </row>
    <row r="3490" spans="4:5" x14ac:dyDescent="0.15">
      <c r="D3490" s="26"/>
      <c r="E3490" s="27"/>
    </row>
    <row r="3491" spans="4:5" x14ac:dyDescent="0.15">
      <c r="D3491" s="26"/>
      <c r="E3491" s="27"/>
    </row>
    <row r="3492" spans="4:5" x14ac:dyDescent="0.15">
      <c r="D3492" s="26"/>
      <c r="E3492" s="27"/>
    </row>
    <row r="3493" spans="4:5" x14ac:dyDescent="0.15">
      <c r="D3493" s="26"/>
      <c r="E3493" s="27"/>
    </row>
    <row r="3494" spans="4:5" x14ac:dyDescent="0.15">
      <c r="D3494" s="26"/>
      <c r="E3494" s="27"/>
    </row>
    <row r="3495" spans="4:5" x14ac:dyDescent="0.15">
      <c r="D3495" s="26"/>
      <c r="E3495" s="27"/>
    </row>
    <row r="3496" spans="4:5" x14ac:dyDescent="0.15">
      <c r="D3496" s="26"/>
      <c r="E3496" s="27"/>
    </row>
    <row r="3497" spans="4:5" x14ac:dyDescent="0.15">
      <c r="D3497" s="26"/>
      <c r="E3497" s="27"/>
    </row>
    <row r="3498" spans="4:5" x14ac:dyDescent="0.15">
      <c r="D3498" s="26"/>
      <c r="E3498" s="27"/>
    </row>
    <row r="3499" spans="4:5" x14ac:dyDescent="0.15">
      <c r="D3499" s="26"/>
      <c r="E3499" s="27"/>
    </row>
    <row r="3500" spans="4:5" x14ac:dyDescent="0.15">
      <c r="D3500" s="26"/>
      <c r="E3500" s="27"/>
    </row>
    <row r="3501" spans="4:5" x14ac:dyDescent="0.15">
      <c r="D3501" s="26"/>
      <c r="E3501" s="27"/>
    </row>
    <row r="3502" spans="4:5" x14ac:dyDescent="0.15">
      <c r="D3502" s="26"/>
      <c r="E3502" s="27"/>
    </row>
    <row r="3503" spans="4:5" x14ac:dyDescent="0.15">
      <c r="D3503" s="26"/>
      <c r="E3503" s="27"/>
    </row>
    <row r="3504" spans="4:5" x14ac:dyDescent="0.15">
      <c r="D3504" s="26"/>
      <c r="E3504" s="27"/>
    </row>
    <row r="3505" spans="4:5" x14ac:dyDescent="0.15">
      <c r="D3505" s="26"/>
      <c r="E3505" s="27"/>
    </row>
    <row r="3506" spans="4:5" x14ac:dyDescent="0.15">
      <c r="D3506" s="26"/>
      <c r="E3506" s="27"/>
    </row>
    <row r="3507" spans="4:5" x14ac:dyDescent="0.15">
      <c r="D3507" s="26"/>
      <c r="E3507" s="27"/>
    </row>
    <row r="3508" spans="4:5" x14ac:dyDescent="0.15">
      <c r="D3508" s="26"/>
      <c r="E3508" s="27"/>
    </row>
    <row r="3509" spans="4:5" x14ac:dyDescent="0.15">
      <c r="D3509" s="26"/>
      <c r="E3509" s="27"/>
    </row>
    <row r="3510" spans="4:5" x14ac:dyDescent="0.15">
      <c r="D3510" s="26"/>
      <c r="E3510" s="27"/>
    </row>
    <row r="3511" spans="4:5" x14ac:dyDescent="0.15">
      <c r="D3511" s="26"/>
      <c r="E3511" s="27"/>
    </row>
    <row r="3512" spans="4:5" x14ac:dyDescent="0.15">
      <c r="D3512" s="26"/>
      <c r="E3512" s="27"/>
    </row>
    <row r="3513" spans="4:5" x14ac:dyDescent="0.15">
      <c r="D3513" s="26"/>
      <c r="E3513" s="27"/>
    </row>
    <row r="3514" spans="4:5" x14ac:dyDescent="0.15">
      <c r="D3514" s="26"/>
      <c r="E3514" s="27"/>
    </row>
    <row r="3515" spans="4:5" x14ac:dyDescent="0.15">
      <c r="D3515" s="26"/>
      <c r="E3515" s="27"/>
    </row>
    <row r="3516" spans="4:5" x14ac:dyDescent="0.15">
      <c r="D3516" s="26"/>
      <c r="E3516" s="27"/>
    </row>
    <row r="3517" spans="4:5" x14ac:dyDescent="0.15">
      <c r="D3517" s="26"/>
      <c r="E3517" s="27"/>
    </row>
    <row r="3518" spans="4:5" x14ac:dyDescent="0.15">
      <c r="D3518" s="26"/>
      <c r="E3518" s="27"/>
    </row>
    <row r="3519" spans="4:5" x14ac:dyDescent="0.15">
      <c r="D3519" s="26"/>
      <c r="E3519" s="27"/>
    </row>
    <row r="3520" spans="4:5" x14ac:dyDescent="0.15">
      <c r="D3520" s="26"/>
      <c r="E3520" s="27"/>
    </row>
    <row r="3521" spans="4:5" x14ac:dyDescent="0.15">
      <c r="D3521" s="26"/>
      <c r="E3521" s="27"/>
    </row>
    <row r="3522" spans="4:5" x14ac:dyDescent="0.15">
      <c r="D3522" s="26"/>
      <c r="E3522" s="27"/>
    </row>
    <row r="3523" spans="4:5" x14ac:dyDescent="0.15">
      <c r="D3523" s="26"/>
      <c r="E3523" s="27"/>
    </row>
    <row r="3524" spans="4:5" x14ac:dyDescent="0.15">
      <c r="D3524" s="26"/>
      <c r="E3524" s="27"/>
    </row>
    <row r="3525" spans="4:5" x14ac:dyDescent="0.15">
      <c r="D3525" s="26"/>
      <c r="E3525" s="27"/>
    </row>
    <row r="3526" spans="4:5" x14ac:dyDescent="0.15">
      <c r="D3526" s="26"/>
      <c r="E3526" s="27"/>
    </row>
    <row r="3527" spans="4:5" x14ac:dyDescent="0.15">
      <c r="D3527" s="26"/>
      <c r="E3527" s="27"/>
    </row>
    <row r="3528" spans="4:5" x14ac:dyDescent="0.15">
      <c r="D3528" s="26"/>
      <c r="E3528" s="27"/>
    </row>
    <row r="3529" spans="4:5" x14ac:dyDescent="0.15">
      <c r="D3529" s="26"/>
      <c r="E3529" s="27"/>
    </row>
    <row r="3530" spans="4:5" x14ac:dyDescent="0.15">
      <c r="D3530" s="26"/>
      <c r="E3530" s="27"/>
    </row>
    <row r="3531" spans="4:5" x14ac:dyDescent="0.15">
      <c r="D3531" s="26"/>
      <c r="E3531" s="27"/>
    </row>
    <row r="3532" spans="4:5" x14ac:dyDescent="0.15">
      <c r="D3532" s="26"/>
      <c r="E3532" s="27"/>
    </row>
    <row r="3533" spans="4:5" x14ac:dyDescent="0.15">
      <c r="D3533" s="26"/>
      <c r="E3533" s="27"/>
    </row>
    <row r="3534" spans="4:5" x14ac:dyDescent="0.15">
      <c r="D3534" s="26"/>
      <c r="E3534" s="27"/>
    </row>
    <row r="3535" spans="4:5" x14ac:dyDescent="0.15">
      <c r="D3535" s="26"/>
      <c r="E3535" s="27"/>
    </row>
    <row r="3536" spans="4:5" x14ac:dyDescent="0.15">
      <c r="D3536" s="26"/>
      <c r="E3536" s="27"/>
    </row>
    <row r="3537" spans="4:5" x14ac:dyDescent="0.15">
      <c r="D3537" s="26"/>
      <c r="E3537" s="27"/>
    </row>
    <row r="3538" spans="4:5" x14ac:dyDescent="0.15">
      <c r="D3538" s="26"/>
      <c r="E3538" s="27"/>
    </row>
    <row r="3539" spans="4:5" x14ac:dyDescent="0.15">
      <c r="D3539" s="26"/>
      <c r="E3539" s="27"/>
    </row>
    <row r="3540" spans="4:5" x14ac:dyDescent="0.15">
      <c r="D3540" s="26"/>
      <c r="E3540" s="27"/>
    </row>
    <row r="3541" spans="4:5" x14ac:dyDescent="0.15">
      <c r="D3541" s="26"/>
      <c r="E3541" s="27"/>
    </row>
    <row r="3542" spans="4:5" x14ac:dyDescent="0.15">
      <c r="D3542" s="26"/>
      <c r="E3542" s="27"/>
    </row>
    <row r="3543" spans="4:5" x14ac:dyDescent="0.15">
      <c r="D3543" s="26"/>
      <c r="E3543" s="27"/>
    </row>
    <row r="3544" spans="4:5" x14ac:dyDescent="0.15">
      <c r="D3544" s="26"/>
      <c r="E3544" s="27"/>
    </row>
    <row r="3545" spans="4:5" x14ac:dyDescent="0.15">
      <c r="D3545" s="26"/>
      <c r="E3545" s="27"/>
    </row>
    <row r="3546" spans="4:5" x14ac:dyDescent="0.15">
      <c r="D3546" s="26"/>
      <c r="E3546" s="27"/>
    </row>
    <row r="3547" spans="4:5" x14ac:dyDescent="0.15">
      <c r="D3547" s="26"/>
      <c r="E3547" s="27"/>
    </row>
    <row r="3548" spans="4:5" x14ac:dyDescent="0.15">
      <c r="D3548" s="26"/>
      <c r="E3548" s="27"/>
    </row>
    <row r="3549" spans="4:5" x14ac:dyDescent="0.15">
      <c r="D3549" s="26"/>
      <c r="E3549" s="27"/>
    </row>
    <row r="3550" spans="4:5" x14ac:dyDescent="0.15">
      <c r="D3550" s="26"/>
      <c r="E3550" s="27"/>
    </row>
    <row r="3551" spans="4:5" x14ac:dyDescent="0.15">
      <c r="D3551" s="26"/>
      <c r="E3551" s="27"/>
    </row>
    <row r="3552" spans="4:5" x14ac:dyDescent="0.15">
      <c r="D3552" s="26"/>
      <c r="E3552" s="27"/>
    </row>
    <row r="3553" spans="4:5" x14ac:dyDescent="0.15">
      <c r="D3553" s="26"/>
      <c r="E3553" s="27"/>
    </row>
    <row r="3554" spans="4:5" x14ac:dyDescent="0.15">
      <c r="D3554" s="26"/>
      <c r="E3554" s="27"/>
    </row>
    <row r="3555" spans="4:5" x14ac:dyDescent="0.15">
      <c r="D3555" s="26"/>
      <c r="E3555" s="27"/>
    </row>
    <row r="3556" spans="4:5" x14ac:dyDescent="0.15">
      <c r="D3556" s="26"/>
      <c r="E3556" s="27"/>
    </row>
    <row r="3557" spans="4:5" x14ac:dyDescent="0.15">
      <c r="D3557" s="26"/>
      <c r="E3557" s="27"/>
    </row>
    <row r="3558" spans="4:5" x14ac:dyDescent="0.15">
      <c r="D3558" s="26"/>
      <c r="E3558" s="27"/>
    </row>
    <row r="3559" spans="4:5" x14ac:dyDescent="0.15">
      <c r="D3559" s="26"/>
      <c r="E3559" s="27"/>
    </row>
    <row r="3560" spans="4:5" x14ac:dyDescent="0.15">
      <c r="D3560" s="26"/>
      <c r="E3560" s="27"/>
    </row>
    <row r="3561" spans="4:5" x14ac:dyDescent="0.15">
      <c r="D3561" s="26"/>
      <c r="E3561" s="27"/>
    </row>
    <row r="3562" spans="4:5" x14ac:dyDescent="0.15">
      <c r="D3562" s="26"/>
      <c r="E3562" s="27"/>
    </row>
    <row r="3563" spans="4:5" x14ac:dyDescent="0.15">
      <c r="D3563" s="26"/>
      <c r="E3563" s="27"/>
    </row>
    <row r="3564" spans="4:5" x14ac:dyDescent="0.15">
      <c r="D3564" s="26"/>
      <c r="E3564" s="27"/>
    </row>
    <row r="3565" spans="4:5" x14ac:dyDescent="0.15">
      <c r="D3565" s="26"/>
      <c r="E3565" s="27"/>
    </row>
    <row r="3566" spans="4:5" x14ac:dyDescent="0.15">
      <c r="D3566" s="26"/>
      <c r="E3566" s="27"/>
    </row>
    <row r="3567" spans="4:5" x14ac:dyDescent="0.15">
      <c r="D3567" s="26"/>
      <c r="E3567" s="27"/>
    </row>
    <row r="3568" spans="4:5" x14ac:dyDescent="0.15">
      <c r="D3568" s="26"/>
      <c r="E3568" s="27"/>
    </row>
    <row r="3569" spans="4:5" x14ac:dyDescent="0.15">
      <c r="D3569" s="26"/>
      <c r="E3569" s="27"/>
    </row>
    <row r="3570" spans="4:5" x14ac:dyDescent="0.15">
      <c r="D3570" s="26"/>
      <c r="E3570" s="27"/>
    </row>
    <row r="3571" spans="4:5" x14ac:dyDescent="0.15">
      <c r="D3571" s="26"/>
      <c r="E3571" s="27"/>
    </row>
    <row r="3572" spans="4:5" x14ac:dyDescent="0.15">
      <c r="D3572" s="26"/>
      <c r="E3572" s="27"/>
    </row>
    <row r="3573" spans="4:5" x14ac:dyDescent="0.15">
      <c r="D3573" s="26"/>
      <c r="E3573" s="27"/>
    </row>
    <row r="3574" spans="4:5" x14ac:dyDescent="0.15">
      <c r="D3574" s="26"/>
      <c r="E3574" s="27"/>
    </row>
    <row r="3575" spans="4:5" x14ac:dyDescent="0.15">
      <c r="D3575" s="26"/>
      <c r="E3575" s="27"/>
    </row>
    <row r="3576" spans="4:5" x14ac:dyDescent="0.15">
      <c r="D3576" s="26"/>
      <c r="E3576" s="27"/>
    </row>
    <row r="3577" spans="4:5" x14ac:dyDescent="0.15">
      <c r="D3577" s="26"/>
      <c r="E3577" s="27"/>
    </row>
    <row r="3578" spans="4:5" x14ac:dyDescent="0.15">
      <c r="D3578" s="26"/>
      <c r="E3578" s="27"/>
    </row>
    <row r="3579" spans="4:5" x14ac:dyDescent="0.15">
      <c r="D3579" s="26"/>
      <c r="E3579" s="27"/>
    </row>
    <row r="3580" spans="4:5" x14ac:dyDescent="0.15">
      <c r="D3580" s="26"/>
      <c r="E3580" s="27"/>
    </row>
    <row r="3581" spans="4:5" x14ac:dyDescent="0.15">
      <c r="D3581" s="26"/>
      <c r="E3581" s="27"/>
    </row>
    <row r="3582" spans="4:5" x14ac:dyDescent="0.15">
      <c r="D3582" s="26"/>
      <c r="E3582" s="27"/>
    </row>
    <row r="3583" spans="4:5" x14ac:dyDescent="0.15">
      <c r="D3583" s="26"/>
      <c r="E3583" s="27"/>
    </row>
    <row r="3584" spans="4:5" x14ac:dyDescent="0.15">
      <c r="D3584" s="26"/>
      <c r="E3584" s="27"/>
    </row>
    <row r="3585" spans="4:5" x14ac:dyDescent="0.15">
      <c r="D3585" s="26"/>
      <c r="E3585" s="27"/>
    </row>
    <row r="3586" spans="4:5" x14ac:dyDescent="0.15">
      <c r="D3586" s="26"/>
      <c r="E3586" s="27"/>
    </row>
    <row r="3587" spans="4:5" x14ac:dyDescent="0.15">
      <c r="D3587" s="26"/>
      <c r="E3587" s="27"/>
    </row>
    <row r="3588" spans="4:5" x14ac:dyDescent="0.15">
      <c r="D3588" s="26"/>
      <c r="E3588" s="27"/>
    </row>
    <row r="3589" spans="4:5" x14ac:dyDescent="0.15">
      <c r="D3589" s="26"/>
      <c r="E3589" s="27"/>
    </row>
    <row r="3590" spans="4:5" x14ac:dyDescent="0.15">
      <c r="D3590" s="26"/>
      <c r="E3590" s="27"/>
    </row>
    <row r="3591" spans="4:5" x14ac:dyDescent="0.15">
      <c r="D3591" s="26"/>
      <c r="E3591" s="27"/>
    </row>
    <row r="3592" spans="4:5" x14ac:dyDescent="0.15">
      <c r="D3592" s="26"/>
      <c r="E3592" s="27"/>
    </row>
    <row r="3593" spans="4:5" x14ac:dyDescent="0.15">
      <c r="D3593" s="26"/>
      <c r="E3593" s="27"/>
    </row>
    <row r="3594" spans="4:5" x14ac:dyDescent="0.15">
      <c r="D3594" s="26"/>
      <c r="E3594" s="27"/>
    </row>
    <row r="3595" spans="4:5" x14ac:dyDescent="0.15">
      <c r="D3595" s="26"/>
      <c r="E3595" s="27"/>
    </row>
    <row r="3596" spans="4:5" x14ac:dyDescent="0.15">
      <c r="D3596" s="26"/>
      <c r="E3596" s="27"/>
    </row>
    <row r="3597" spans="4:5" x14ac:dyDescent="0.15">
      <c r="D3597" s="26"/>
      <c r="E3597" s="27"/>
    </row>
    <row r="3598" spans="4:5" x14ac:dyDescent="0.15">
      <c r="D3598" s="26"/>
      <c r="E3598" s="27"/>
    </row>
    <row r="3599" spans="4:5" x14ac:dyDescent="0.15">
      <c r="D3599" s="26"/>
      <c r="E3599" s="27"/>
    </row>
    <row r="3600" spans="4:5" x14ac:dyDescent="0.15">
      <c r="D3600" s="26"/>
      <c r="E3600" s="27"/>
    </row>
    <row r="3601" spans="4:5" x14ac:dyDescent="0.15">
      <c r="D3601" s="26"/>
      <c r="E3601" s="27"/>
    </row>
    <row r="3602" spans="4:5" x14ac:dyDescent="0.15">
      <c r="D3602" s="26"/>
      <c r="E3602" s="27"/>
    </row>
    <row r="3603" spans="4:5" x14ac:dyDescent="0.15">
      <c r="D3603" s="26"/>
      <c r="E3603" s="27"/>
    </row>
    <row r="3604" spans="4:5" x14ac:dyDescent="0.15">
      <c r="D3604" s="26"/>
      <c r="E3604" s="27"/>
    </row>
    <row r="3605" spans="4:5" x14ac:dyDescent="0.15">
      <c r="D3605" s="26"/>
      <c r="E3605" s="27"/>
    </row>
    <row r="3606" spans="4:5" x14ac:dyDescent="0.15">
      <c r="D3606" s="26"/>
      <c r="E3606" s="27"/>
    </row>
    <row r="3607" spans="4:5" x14ac:dyDescent="0.15">
      <c r="D3607" s="26"/>
      <c r="E3607" s="27"/>
    </row>
    <row r="3608" spans="4:5" x14ac:dyDescent="0.15">
      <c r="D3608" s="26"/>
      <c r="E3608" s="27"/>
    </row>
    <row r="3609" spans="4:5" x14ac:dyDescent="0.15">
      <c r="D3609" s="26"/>
      <c r="E3609" s="27"/>
    </row>
    <row r="3610" spans="4:5" x14ac:dyDescent="0.15">
      <c r="D3610" s="26"/>
      <c r="E3610" s="27"/>
    </row>
    <row r="3611" spans="4:5" x14ac:dyDescent="0.15">
      <c r="D3611" s="26"/>
      <c r="E3611" s="27"/>
    </row>
    <row r="3612" spans="4:5" x14ac:dyDescent="0.15">
      <c r="D3612" s="26"/>
      <c r="E3612" s="27"/>
    </row>
    <row r="3613" spans="4:5" x14ac:dyDescent="0.15">
      <c r="D3613" s="26"/>
      <c r="E3613" s="27"/>
    </row>
    <row r="3614" spans="4:5" x14ac:dyDescent="0.15">
      <c r="D3614" s="26"/>
      <c r="E3614" s="27"/>
    </row>
    <row r="3615" spans="4:5" x14ac:dyDescent="0.15">
      <c r="D3615" s="26"/>
      <c r="E3615" s="27"/>
    </row>
    <row r="3616" spans="4:5" x14ac:dyDescent="0.15">
      <c r="D3616" s="26"/>
      <c r="E3616" s="27"/>
    </row>
    <row r="3617" spans="4:5" x14ac:dyDescent="0.15">
      <c r="D3617" s="26"/>
      <c r="E3617" s="27"/>
    </row>
    <row r="3618" spans="4:5" x14ac:dyDescent="0.15">
      <c r="D3618" s="26"/>
      <c r="E3618" s="27"/>
    </row>
    <row r="3619" spans="4:5" x14ac:dyDescent="0.15">
      <c r="D3619" s="26"/>
      <c r="E3619" s="27"/>
    </row>
    <row r="3620" spans="4:5" x14ac:dyDescent="0.15">
      <c r="D3620" s="26"/>
      <c r="E3620" s="27"/>
    </row>
    <row r="3621" spans="4:5" x14ac:dyDescent="0.15">
      <c r="D3621" s="26"/>
      <c r="E3621" s="27"/>
    </row>
    <row r="3622" spans="4:5" x14ac:dyDescent="0.15">
      <c r="D3622" s="26"/>
      <c r="E3622" s="27"/>
    </row>
    <row r="3623" spans="4:5" x14ac:dyDescent="0.15">
      <c r="D3623" s="26"/>
      <c r="E3623" s="27"/>
    </row>
    <row r="3624" spans="4:5" x14ac:dyDescent="0.15">
      <c r="D3624" s="26"/>
      <c r="E3624" s="27"/>
    </row>
    <row r="3625" spans="4:5" x14ac:dyDescent="0.15">
      <c r="D3625" s="26"/>
      <c r="E3625" s="27"/>
    </row>
    <row r="3626" spans="4:5" x14ac:dyDescent="0.15">
      <c r="D3626" s="26"/>
      <c r="E3626" s="27"/>
    </row>
    <row r="3627" spans="4:5" x14ac:dyDescent="0.15">
      <c r="D3627" s="26"/>
      <c r="E3627" s="27"/>
    </row>
    <row r="3628" spans="4:5" x14ac:dyDescent="0.15">
      <c r="D3628" s="26"/>
      <c r="E3628" s="27"/>
    </row>
    <row r="3629" spans="4:5" x14ac:dyDescent="0.15">
      <c r="D3629" s="26"/>
      <c r="E3629" s="27"/>
    </row>
    <row r="3630" spans="4:5" x14ac:dyDescent="0.15">
      <c r="D3630" s="26"/>
      <c r="E3630" s="27"/>
    </row>
    <row r="3631" spans="4:5" x14ac:dyDescent="0.15">
      <c r="D3631" s="26"/>
      <c r="E3631" s="27"/>
    </row>
    <row r="3632" spans="4:5" x14ac:dyDescent="0.15">
      <c r="D3632" s="26"/>
      <c r="E3632" s="27"/>
    </row>
    <row r="3633" spans="4:5" x14ac:dyDescent="0.15">
      <c r="D3633" s="26"/>
      <c r="E3633" s="27"/>
    </row>
    <row r="3634" spans="4:5" x14ac:dyDescent="0.15">
      <c r="D3634" s="26"/>
      <c r="E3634" s="27"/>
    </row>
    <row r="3635" spans="4:5" x14ac:dyDescent="0.15">
      <c r="D3635" s="26"/>
      <c r="E3635" s="27"/>
    </row>
    <row r="3636" spans="4:5" x14ac:dyDescent="0.15">
      <c r="D3636" s="26"/>
      <c r="E3636" s="27"/>
    </row>
    <row r="3637" spans="4:5" x14ac:dyDescent="0.15">
      <c r="D3637" s="26"/>
      <c r="E3637" s="27"/>
    </row>
    <row r="3638" spans="4:5" x14ac:dyDescent="0.15">
      <c r="D3638" s="26"/>
      <c r="E3638" s="27"/>
    </row>
    <row r="3639" spans="4:5" x14ac:dyDescent="0.15">
      <c r="D3639" s="26"/>
      <c r="E3639" s="27"/>
    </row>
    <row r="3640" spans="4:5" x14ac:dyDescent="0.15">
      <c r="D3640" s="26"/>
      <c r="E3640" s="27"/>
    </row>
    <row r="3641" spans="4:5" x14ac:dyDescent="0.15">
      <c r="D3641" s="26"/>
      <c r="E3641" s="27"/>
    </row>
    <row r="3642" spans="4:5" x14ac:dyDescent="0.15">
      <c r="D3642" s="26"/>
      <c r="E3642" s="27"/>
    </row>
    <row r="3643" spans="4:5" x14ac:dyDescent="0.15">
      <c r="D3643" s="26"/>
      <c r="E3643" s="27"/>
    </row>
    <row r="3644" spans="4:5" x14ac:dyDescent="0.15">
      <c r="D3644" s="26"/>
      <c r="E3644" s="27"/>
    </row>
    <row r="3645" spans="4:5" x14ac:dyDescent="0.15">
      <c r="D3645" s="26"/>
      <c r="E3645" s="27"/>
    </row>
    <row r="3646" spans="4:5" x14ac:dyDescent="0.15">
      <c r="D3646" s="26"/>
      <c r="E3646" s="27"/>
    </row>
    <row r="3647" spans="4:5" x14ac:dyDescent="0.15">
      <c r="D3647" s="26"/>
      <c r="E3647" s="27"/>
    </row>
    <row r="3648" spans="4:5" x14ac:dyDescent="0.15">
      <c r="D3648" s="26"/>
      <c r="E3648" s="27"/>
    </row>
    <row r="3649" spans="4:5" x14ac:dyDescent="0.15">
      <c r="D3649" s="26"/>
      <c r="E3649" s="27"/>
    </row>
    <row r="3650" spans="4:5" x14ac:dyDescent="0.15">
      <c r="D3650" s="26"/>
      <c r="E3650" s="27"/>
    </row>
    <row r="3651" spans="4:5" x14ac:dyDescent="0.15">
      <c r="D3651" s="26"/>
      <c r="E3651" s="27"/>
    </row>
    <row r="3652" spans="4:5" x14ac:dyDescent="0.15">
      <c r="D3652" s="26"/>
      <c r="E3652" s="27"/>
    </row>
    <row r="3653" spans="4:5" x14ac:dyDescent="0.15">
      <c r="D3653" s="26"/>
      <c r="E3653" s="27"/>
    </row>
    <row r="3654" spans="4:5" x14ac:dyDescent="0.15">
      <c r="D3654" s="26"/>
      <c r="E3654" s="27"/>
    </row>
    <row r="3655" spans="4:5" x14ac:dyDescent="0.15">
      <c r="D3655" s="26"/>
      <c r="E3655" s="27"/>
    </row>
    <row r="3656" spans="4:5" x14ac:dyDescent="0.15">
      <c r="D3656" s="26"/>
      <c r="E3656" s="27"/>
    </row>
    <row r="3657" spans="4:5" x14ac:dyDescent="0.15">
      <c r="D3657" s="26"/>
      <c r="E3657" s="27"/>
    </row>
    <row r="3658" spans="4:5" x14ac:dyDescent="0.15">
      <c r="D3658" s="26"/>
      <c r="E3658" s="27"/>
    </row>
    <row r="3659" spans="4:5" x14ac:dyDescent="0.15">
      <c r="D3659" s="26"/>
      <c r="E3659" s="27"/>
    </row>
    <row r="3660" spans="4:5" x14ac:dyDescent="0.15">
      <c r="D3660" s="26"/>
      <c r="E3660" s="27"/>
    </row>
    <row r="3661" spans="4:5" x14ac:dyDescent="0.15">
      <c r="D3661" s="26"/>
      <c r="E3661" s="27"/>
    </row>
    <row r="3662" spans="4:5" x14ac:dyDescent="0.15">
      <c r="D3662" s="26"/>
      <c r="E3662" s="27"/>
    </row>
    <row r="3663" spans="4:5" x14ac:dyDescent="0.15">
      <c r="D3663" s="26"/>
      <c r="E3663" s="27"/>
    </row>
    <row r="3664" spans="4:5" x14ac:dyDescent="0.15">
      <c r="D3664" s="26"/>
      <c r="E3664" s="27"/>
    </row>
    <row r="3665" spans="4:5" x14ac:dyDescent="0.15">
      <c r="D3665" s="26"/>
      <c r="E3665" s="27"/>
    </row>
    <row r="3666" spans="4:5" x14ac:dyDescent="0.15">
      <c r="D3666" s="26"/>
      <c r="E3666" s="27"/>
    </row>
    <row r="3667" spans="4:5" x14ac:dyDescent="0.15">
      <c r="D3667" s="26"/>
      <c r="E3667" s="27"/>
    </row>
    <row r="3668" spans="4:5" x14ac:dyDescent="0.15">
      <c r="D3668" s="26"/>
      <c r="E3668" s="27"/>
    </row>
    <row r="3669" spans="4:5" x14ac:dyDescent="0.15">
      <c r="D3669" s="26"/>
      <c r="E3669" s="27"/>
    </row>
    <row r="3670" spans="4:5" x14ac:dyDescent="0.15">
      <c r="D3670" s="26"/>
      <c r="E3670" s="27"/>
    </row>
    <row r="3671" spans="4:5" x14ac:dyDescent="0.15">
      <c r="D3671" s="26"/>
      <c r="E3671" s="27"/>
    </row>
    <row r="3672" spans="4:5" x14ac:dyDescent="0.15">
      <c r="D3672" s="26"/>
      <c r="E3672" s="27"/>
    </row>
    <row r="3673" spans="4:5" x14ac:dyDescent="0.15">
      <c r="D3673" s="26"/>
      <c r="E3673" s="27"/>
    </row>
    <row r="3674" spans="4:5" x14ac:dyDescent="0.15">
      <c r="D3674" s="26"/>
      <c r="E3674" s="27"/>
    </row>
    <row r="3675" spans="4:5" x14ac:dyDescent="0.15">
      <c r="D3675" s="26"/>
      <c r="E3675" s="27"/>
    </row>
    <row r="3676" spans="4:5" x14ac:dyDescent="0.15">
      <c r="D3676" s="26"/>
      <c r="E3676" s="27"/>
    </row>
    <row r="3677" spans="4:5" x14ac:dyDescent="0.15">
      <c r="D3677" s="26"/>
      <c r="E3677" s="27"/>
    </row>
    <row r="3678" spans="4:5" x14ac:dyDescent="0.15">
      <c r="D3678" s="26"/>
      <c r="E3678" s="27"/>
    </row>
    <row r="3679" spans="4:5" x14ac:dyDescent="0.15">
      <c r="D3679" s="26"/>
      <c r="E3679" s="27"/>
    </row>
    <row r="3680" spans="4:5" x14ac:dyDescent="0.15">
      <c r="D3680" s="26"/>
      <c r="E3680" s="27"/>
    </row>
    <row r="3681" spans="4:5" x14ac:dyDescent="0.15">
      <c r="D3681" s="26"/>
      <c r="E3681" s="27"/>
    </row>
    <row r="3682" spans="4:5" x14ac:dyDescent="0.15">
      <c r="D3682" s="26"/>
      <c r="E3682" s="27"/>
    </row>
    <row r="3683" spans="4:5" x14ac:dyDescent="0.15">
      <c r="D3683" s="26"/>
      <c r="E3683" s="27"/>
    </row>
    <row r="3684" spans="4:5" x14ac:dyDescent="0.15">
      <c r="D3684" s="26"/>
      <c r="E3684" s="27"/>
    </row>
    <row r="3685" spans="4:5" x14ac:dyDescent="0.15">
      <c r="D3685" s="26"/>
      <c r="E3685" s="27"/>
    </row>
    <row r="3686" spans="4:5" x14ac:dyDescent="0.15">
      <c r="D3686" s="26"/>
      <c r="E3686" s="27"/>
    </row>
    <row r="3687" spans="4:5" x14ac:dyDescent="0.15">
      <c r="D3687" s="26"/>
      <c r="E3687" s="27"/>
    </row>
    <row r="3688" spans="4:5" x14ac:dyDescent="0.15">
      <c r="D3688" s="26"/>
      <c r="E3688" s="27"/>
    </row>
    <row r="3689" spans="4:5" x14ac:dyDescent="0.15">
      <c r="D3689" s="26"/>
      <c r="E3689" s="27"/>
    </row>
    <row r="3690" spans="4:5" x14ac:dyDescent="0.15">
      <c r="D3690" s="26"/>
      <c r="E3690" s="27"/>
    </row>
    <row r="3691" spans="4:5" x14ac:dyDescent="0.15">
      <c r="D3691" s="26"/>
      <c r="E3691" s="27"/>
    </row>
    <row r="3692" spans="4:5" x14ac:dyDescent="0.15">
      <c r="D3692" s="26"/>
      <c r="E3692" s="27"/>
    </row>
    <row r="3693" spans="4:5" x14ac:dyDescent="0.15">
      <c r="D3693" s="26"/>
      <c r="E3693" s="27"/>
    </row>
    <row r="3694" spans="4:5" x14ac:dyDescent="0.15">
      <c r="D3694" s="26"/>
      <c r="E3694" s="27"/>
    </row>
    <row r="3695" spans="4:5" x14ac:dyDescent="0.15">
      <c r="D3695" s="26"/>
      <c r="E3695" s="27"/>
    </row>
    <row r="3696" spans="4:5" x14ac:dyDescent="0.15">
      <c r="D3696" s="26"/>
      <c r="E3696" s="27"/>
    </row>
    <row r="3697" spans="4:5" x14ac:dyDescent="0.15">
      <c r="D3697" s="26"/>
      <c r="E3697" s="27"/>
    </row>
    <row r="3698" spans="4:5" x14ac:dyDescent="0.15">
      <c r="D3698" s="26"/>
      <c r="E3698" s="27"/>
    </row>
    <row r="3699" spans="4:5" x14ac:dyDescent="0.15">
      <c r="D3699" s="26"/>
      <c r="E3699" s="27"/>
    </row>
    <row r="3700" spans="4:5" x14ac:dyDescent="0.15">
      <c r="D3700" s="26"/>
      <c r="E3700" s="27"/>
    </row>
    <row r="3701" spans="4:5" x14ac:dyDescent="0.15">
      <c r="D3701" s="26"/>
      <c r="E3701" s="27"/>
    </row>
    <row r="3702" spans="4:5" x14ac:dyDescent="0.15">
      <c r="D3702" s="26"/>
      <c r="E3702" s="27"/>
    </row>
    <row r="3703" spans="4:5" x14ac:dyDescent="0.15">
      <c r="D3703" s="26"/>
      <c r="E3703" s="27"/>
    </row>
    <row r="3704" spans="4:5" x14ac:dyDescent="0.15">
      <c r="D3704" s="26"/>
      <c r="E3704" s="27"/>
    </row>
    <row r="3705" spans="4:5" x14ac:dyDescent="0.15">
      <c r="D3705" s="26"/>
      <c r="E3705" s="27"/>
    </row>
    <row r="3706" spans="4:5" x14ac:dyDescent="0.15">
      <c r="D3706" s="26"/>
      <c r="E3706" s="27"/>
    </row>
    <row r="3707" spans="4:5" x14ac:dyDescent="0.15">
      <c r="D3707" s="26"/>
      <c r="E3707" s="27"/>
    </row>
    <row r="3708" spans="4:5" x14ac:dyDescent="0.15">
      <c r="D3708" s="26"/>
      <c r="E3708" s="27"/>
    </row>
    <row r="3709" spans="4:5" x14ac:dyDescent="0.15">
      <c r="D3709" s="26"/>
      <c r="E3709" s="27"/>
    </row>
    <row r="3710" spans="4:5" x14ac:dyDescent="0.15">
      <c r="D3710" s="26"/>
      <c r="E3710" s="27"/>
    </row>
    <row r="3711" spans="4:5" x14ac:dyDescent="0.15">
      <c r="D3711" s="26"/>
      <c r="E3711" s="27"/>
    </row>
    <row r="3712" spans="4:5" x14ac:dyDescent="0.15">
      <c r="D3712" s="26"/>
      <c r="E3712" s="27"/>
    </row>
    <row r="3713" spans="4:5" x14ac:dyDescent="0.15">
      <c r="D3713" s="26"/>
      <c r="E3713" s="27"/>
    </row>
    <row r="3714" spans="4:5" x14ac:dyDescent="0.15">
      <c r="D3714" s="26"/>
      <c r="E3714" s="27"/>
    </row>
    <row r="3715" spans="4:5" x14ac:dyDescent="0.15">
      <c r="D3715" s="26"/>
      <c r="E3715" s="27"/>
    </row>
    <row r="3716" spans="4:5" x14ac:dyDescent="0.15">
      <c r="D3716" s="26"/>
      <c r="E3716" s="27"/>
    </row>
    <row r="3717" spans="4:5" x14ac:dyDescent="0.15">
      <c r="D3717" s="26"/>
      <c r="E3717" s="27"/>
    </row>
    <row r="3718" spans="4:5" x14ac:dyDescent="0.15">
      <c r="D3718" s="26"/>
      <c r="E3718" s="27"/>
    </row>
    <row r="3719" spans="4:5" x14ac:dyDescent="0.15">
      <c r="D3719" s="26"/>
      <c r="E3719" s="27"/>
    </row>
    <row r="3720" spans="4:5" x14ac:dyDescent="0.15">
      <c r="D3720" s="26"/>
      <c r="E3720" s="27"/>
    </row>
    <row r="3721" spans="4:5" x14ac:dyDescent="0.15">
      <c r="D3721" s="26"/>
      <c r="E3721" s="27"/>
    </row>
    <row r="3722" spans="4:5" x14ac:dyDescent="0.15">
      <c r="D3722" s="26"/>
      <c r="E3722" s="27"/>
    </row>
    <row r="3723" spans="4:5" x14ac:dyDescent="0.15">
      <c r="D3723" s="26"/>
      <c r="E3723" s="27"/>
    </row>
    <row r="3724" spans="4:5" x14ac:dyDescent="0.15">
      <c r="D3724" s="26"/>
      <c r="E3724" s="27"/>
    </row>
    <row r="3725" spans="4:5" x14ac:dyDescent="0.15">
      <c r="D3725" s="26"/>
      <c r="E3725" s="27"/>
    </row>
    <row r="3726" spans="4:5" x14ac:dyDescent="0.15">
      <c r="D3726" s="26"/>
      <c r="E3726" s="27"/>
    </row>
    <row r="3727" spans="4:5" x14ac:dyDescent="0.15">
      <c r="D3727" s="26"/>
      <c r="E3727" s="27"/>
    </row>
    <row r="3728" spans="4:5" x14ac:dyDescent="0.15">
      <c r="D3728" s="26"/>
      <c r="E3728" s="27"/>
    </row>
    <row r="3729" spans="4:5" x14ac:dyDescent="0.15">
      <c r="D3729" s="26"/>
      <c r="E3729" s="27"/>
    </row>
    <row r="3730" spans="4:5" x14ac:dyDescent="0.15">
      <c r="D3730" s="26"/>
      <c r="E3730" s="27"/>
    </row>
    <row r="3731" spans="4:5" x14ac:dyDescent="0.15">
      <c r="D3731" s="26"/>
      <c r="E3731" s="27"/>
    </row>
    <row r="3732" spans="4:5" x14ac:dyDescent="0.15">
      <c r="D3732" s="26"/>
      <c r="E3732" s="27"/>
    </row>
    <row r="3733" spans="4:5" x14ac:dyDescent="0.15">
      <c r="D3733" s="26"/>
      <c r="E3733" s="27"/>
    </row>
    <row r="3734" spans="4:5" x14ac:dyDescent="0.15">
      <c r="D3734" s="26"/>
      <c r="E3734" s="27"/>
    </row>
    <row r="3735" spans="4:5" x14ac:dyDescent="0.15">
      <c r="D3735" s="26"/>
      <c r="E3735" s="27"/>
    </row>
    <row r="3736" spans="4:5" x14ac:dyDescent="0.15">
      <c r="D3736" s="26"/>
      <c r="E3736" s="27"/>
    </row>
    <row r="3737" spans="4:5" x14ac:dyDescent="0.15">
      <c r="D3737" s="26"/>
      <c r="E3737" s="27"/>
    </row>
    <row r="3738" spans="4:5" x14ac:dyDescent="0.15">
      <c r="D3738" s="26"/>
      <c r="E3738" s="27"/>
    </row>
    <row r="3739" spans="4:5" x14ac:dyDescent="0.15">
      <c r="D3739" s="26"/>
      <c r="E3739" s="27"/>
    </row>
    <row r="3740" spans="4:5" x14ac:dyDescent="0.15">
      <c r="D3740" s="26"/>
      <c r="E3740" s="27"/>
    </row>
    <row r="3741" spans="4:5" x14ac:dyDescent="0.15">
      <c r="D3741" s="26"/>
      <c r="E3741" s="27"/>
    </row>
    <row r="3742" spans="4:5" x14ac:dyDescent="0.15">
      <c r="D3742" s="26"/>
      <c r="E3742" s="27"/>
    </row>
    <row r="3743" spans="4:5" x14ac:dyDescent="0.15">
      <c r="D3743" s="26"/>
      <c r="E3743" s="27"/>
    </row>
    <row r="3744" spans="4:5" x14ac:dyDescent="0.15">
      <c r="D3744" s="26"/>
      <c r="E3744" s="27"/>
    </row>
    <row r="3745" spans="4:5" x14ac:dyDescent="0.15">
      <c r="D3745" s="26"/>
      <c r="E3745" s="27"/>
    </row>
    <row r="3746" spans="4:5" x14ac:dyDescent="0.15">
      <c r="D3746" s="26"/>
      <c r="E3746" s="27"/>
    </row>
    <row r="3747" spans="4:5" x14ac:dyDescent="0.15">
      <c r="D3747" s="26"/>
      <c r="E3747" s="27"/>
    </row>
    <row r="3748" spans="4:5" x14ac:dyDescent="0.15">
      <c r="D3748" s="26"/>
      <c r="E3748" s="27"/>
    </row>
    <row r="3749" spans="4:5" x14ac:dyDescent="0.15">
      <c r="D3749" s="26"/>
      <c r="E3749" s="27"/>
    </row>
    <row r="3750" spans="4:5" x14ac:dyDescent="0.15">
      <c r="D3750" s="26"/>
      <c r="E3750" s="27"/>
    </row>
    <row r="3751" spans="4:5" x14ac:dyDescent="0.15">
      <c r="D3751" s="26"/>
      <c r="E3751" s="27"/>
    </row>
    <row r="3752" spans="4:5" x14ac:dyDescent="0.15">
      <c r="D3752" s="26"/>
      <c r="E3752" s="27"/>
    </row>
    <row r="3753" spans="4:5" x14ac:dyDescent="0.15">
      <c r="D3753" s="26"/>
      <c r="E3753" s="27"/>
    </row>
    <row r="3754" spans="4:5" x14ac:dyDescent="0.15">
      <c r="D3754" s="26"/>
      <c r="E3754" s="27"/>
    </row>
    <row r="3755" spans="4:5" x14ac:dyDescent="0.15">
      <c r="D3755" s="26"/>
      <c r="E3755" s="27"/>
    </row>
    <row r="3756" spans="4:5" x14ac:dyDescent="0.15">
      <c r="D3756" s="26"/>
      <c r="E3756" s="27"/>
    </row>
    <row r="3757" spans="4:5" x14ac:dyDescent="0.15">
      <c r="D3757" s="26"/>
      <c r="E3757" s="27"/>
    </row>
    <row r="3758" spans="4:5" x14ac:dyDescent="0.15">
      <c r="D3758" s="26"/>
      <c r="E3758" s="27"/>
    </row>
    <row r="3759" spans="4:5" x14ac:dyDescent="0.15">
      <c r="D3759" s="26"/>
      <c r="E3759" s="27"/>
    </row>
    <row r="3760" spans="4:5" x14ac:dyDescent="0.15">
      <c r="D3760" s="26"/>
      <c r="E3760" s="27"/>
    </row>
    <row r="3761" spans="4:5" x14ac:dyDescent="0.15">
      <c r="D3761" s="26"/>
      <c r="E3761" s="27"/>
    </row>
    <row r="3762" spans="4:5" x14ac:dyDescent="0.15">
      <c r="D3762" s="26"/>
      <c r="E3762" s="27"/>
    </row>
    <row r="3763" spans="4:5" x14ac:dyDescent="0.15">
      <c r="D3763" s="26"/>
      <c r="E3763" s="27"/>
    </row>
    <row r="3764" spans="4:5" x14ac:dyDescent="0.15">
      <c r="D3764" s="26"/>
      <c r="E3764" s="27"/>
    </row>
    <row r="3765" spans="4:5" x14ac:dyDescent="0.15">
      <c r="D3765" s="26"/>
      <c r="E3765" s="27"/>
    </row>
    <row r="3766" spans="4:5" x14ac:dyDescent="0.15">
      <c r="D3766" s="26"/>
      <c r="E3766" s="27"/>
    </row>
    <row r="3767" spans="4:5" x14ac:dyDescent="0.15">
      <c r="D3767" s="26"/>
      <c r="E3767" s="27"/>
    </row>
    <row r="3768" spans="4:5" x14ac:dyDescent="0.15">
      <c r="D3768" s="26"/>
      <c r="E3768" s="27"/>
    </row>
    <row r="3769" spans="4:5" x14ac:dyDescent="0.15">
      <c r="D3769" s="26"/>
      <c r="E3769" s="27"/>
    </row>
    <row r="3770" spans="4:5" x14ac:dyDescent="0.15">
      <c r="D3770" s="26"/>
      <c r="E3770" s="27"/>
    </row>
    <row r="3771" spans="4:5" x14ac:dyDescent="0.15">
      <c r="D3771" s="26"/>
      <c r="E3771" s="27"/>
    </row>
    <row r="3772" spans="4:5" x14ac:dyDescent="0.15">
      <c r="D3772" s="26"/>
      <c r="E3772" s="27"/>
    </row>
    <row r="3773" spans="4:5" x14ac:dyDescent="0.15">
      <c r="D3773" s="26"/>
      <c r="E3773" s="27"/>
    </row>
    <row r="3774" spans="4:5" x14ac:dyDescent="0.15">
      <c r="D3774" s="26"/>
      <c r="E3774" s="27"/>
    </row>
    <row r="3775" spans="4:5" x14ac:dyDescent="0.15">
      <c r="D3775" s="26"/>
      <c r="E3775" s="27"/>
    </row>
    <row r="3776" spans="4:5" x14ac:dyDescent="0.15">
      <c r="D3776" s="26"/>
      <c r="E3776" s="27"/>
    </row>
    <row r="3777" spans="4:5" x14ac:dyDescent="0.15">
      <c r="D3777" s="26"/>
      <c r="E3777" s="27"/>
    </row>
    <row r="3778" spans="4:5" x14ac:dyDescent="0.15">
      <c r="D3778" s="26"/>
      <c r="E3778" s="27"/>
    </row>
    <row r="3779" spans="4:5" x14ac:dyDescent="0.15">
      <c r="D3779" s="26"/>
      <c r="E3779" s="27"/>
    </row>
    <row r="3780" spans="4:5" x14ac:dyDescent="0.15">
      <c r="D3780" s="26"/>
      <c r="E3780" s="27"/>
    </row>
    <row r="3781" spans="4:5" x14ac:dyDescent="0.15">
      <c r="D3781" s="26"/>
      <c r="E3781" s="27"/>
    </row>
    <row r="3782" spans="4:5" x14ac:dyDescent="0.15">
      <c r="D3782" s="26"/>
      <c r="E3782" s="27"/>
    </row>
    <row r="3783" spans="4:5" x14ac:dyDescent="0.15">
      <c r="D3783" s="26"/>
      <c r="E3783" s="27"/>
    </row>
    <row r="3784" spans="4:5" x14ac:dyDescent="0.15">
      <c r="D3784" s="26"/>
      <c r="E3784" s="27"/>
    </row>
    <row r="3785" spans="4:5" x14ac:dyDescent="0.15">
      <c r="D3785" s="26"/>
      <c r="E3785" s="27"/>
    </row>
    <row r="3786" spans="4:5" x14ac:dyDescent="0.15">
      <c r="D3786" s="26"/>
      <c r="E3786" s="27"/>
    </row>
    <row r="3787" spans="4:5" x14ac:dyDescent="0.15">
      <c r="D3787" s="26"/>
      <c r="E3787" s="27"/>
    </row>
    <row r="3788" spans="4:5" x14ac:dyDescent="0.15">
      <c r="D3788" s="26"/>
      <c r="E3788" s="27"/>
    </row>
    <row r="3789" spans="4:5" x14ac:dyDescent="0.15">
      <c r="D3789" s="26"/>
      <c r="E3789" s="27"/>
    </row>
    <row r="3790" spans="4:5" x14ac:dyDescent="0.15">
      <c r="D3790" s="26"/>
      <c r="E3790" s="27"/>
    </row>
    <row r="3791" spans="4:5" x14ac:dyDescent="0.15">
      <c r="D3791" s="26"/>
      <c r="E3791" s="27"/>
    </row>
    <row r="3792" spans="4:5" x14ac:dyDescent="0.15">
      <c r="D3792" s="26"/>
      <c r="E3792" s="27"/>
    </row>
    <row r="3793" spans="4:5" x14ac:dyDescent="0.15">
      <c r="D3793" s="26"/>
      <c r="E3793" s="27"/>
    </row>
    <row r="3794" spans="4:5" x14ac:dyDescent="0.15">
      <c r="D3794" s="26"/>
      <c r="E3794" s="27"/>
    </row>
    <row r="3795" spans="4:5" x14ac:dyDescent="0.15">
      <c r="D3795" s="26"/>
      <c r="E3795" s="27"/>
    </row>
    <row r="3796" spans="4:5" x14ac:dyDescent="0.15">
      <c r="D3796" s="26"/>
      <c r="E3796" s="27"/>
    </row>
    <row r="3797" spans="4:5" x14ac:dyDescent="0.15">
      <c r="D3797" s="26"/>
      <c r="E3797" s="27"/>
    </row>
    <row r="3798" spans="4:5" x14ac:dyDescent="0.15">
      <c r="D3798" s="26"/>
      <c r="E3798" s="27"/>
    </row>
    <row r="3799" spans="4:5" x14ac:dyDescent="0.15">
      <c r="D3799" s="26"/>
      <c r="E3799" s="27"/>
    </row>
    <row r="3800" spans="4:5" x14ac:dyDescent="0.15">
      <c r="D3800" s="26"/>
      <c r="E3800" s="27"/>
    </row>
    <row r="3801" spans="4:5" x14ac:dyDescent="0.15">
      <c r="D3801" s="26"/>
      <c r="E3801" s="27"/>
    </row>
    <row r="3802" spans="4:5" x14ac:dyDescent="0.15">
      <c r="D3802" s="26"/>
      <c r="E3802" s="27"/>
    </row>
    <row r="3803" spans="4:5" x14ac:dyDescent="0.15">
      <c r="D3803" s="26"/>
      <c r="E3803" s="27"/>
    </row>
    <row r="3804" spans="4:5" x14ac:dyDescent="0.15">
      <c r="D3804" s="26"/>
      <c r="E3804" s="27"/>
    </row>
    <row r="3805" spans="4:5" x14ac:dyDescent="0.15">
      <c r="D3805" s="26"/>
      <c r="E3805" s="27"/>
    </row>
    <row r="3806" spans="4:5" x14ac:dyDescent="0.15">
      <c r="D3806" s="26"/>
      <c r="E3806" s="27"/>
    </row>
    <row r="3807" spans="4:5" x14ac:dyDescent="0.15">
      <c r="D3807" s="26"/>
      <c r="E3807" s="27"/>
    </row>
    <row r="3808" spans="4:5" x14ac:dyDescent="0.15">
      <c r="D3808" s="26"/>
      <c r="E3808" s="27"/>
    </row>
    <row r="3809" spans="4:5" x14ac:dyDescent="0.15">
      <c r="D3809" s="26"/>
      <c r="E3809" s="27"/>
    </row>
    <row r="3810" spans="4:5" x14ac:dyDescent="0.15">
      <c r="D3810" s="26"/>
      <c r="E3810" s="27"/>
    </row>
    <row r="3811" spans="4:5" x14ac:dyDescent="0.15">
      <c r="D3811" s="26"/>
      <c r="E3811" s="27"/>
    </row>
    <row r="3812" spans="4:5" x14ac:dyDescent="0.15">
      <c r="D3812" s="26"/>
      <c r="E3812" s="27"/>
    </row>
    <row r="3813" spans="4:5" x14ac:dyDescent="0.15">
      <c r="D3813" s="26"/>
      <c r="E3813" s="27"/>
    </row>
    <row r="3814" spans="4:5" x14ac:dyDescent="0.15">
      <c r="D3814" s="26"/>
      <c r="E3814" s="27"/>
    </row>
    <row r="3815" spans="4:5" x14ac:dyDescent="0.15">
      <c r="D3815" s="26"/>
      <c r="E3815" s="27"/>
    </row>
    <row r="3816" spans="4:5" x14ac:dyDescent="0.15">
      <c r="D3816" s="26"/>
      <c r="E3816" s="27"/>
    </row>
    <row r="3817" spans="4:5" x14ac:dyDescent="0.15">
      <c r="D3817" s="26"/>
      <c r="E3817" s="27"/>
    </row>
    <row r="3818" spans="4:5" x14ac:dyDescent="0.15">
      <c r="D3818" s="26"/>
      <c r="E3818" s="27"/>
    </row>
    <row r="3819" spans="4:5" x14ac:dyDescent="0.15">
      <c r="D3819" s="26"/>
      <c r="E3819" s="27"/>
    </row>
    <row r="3820" spans="4:5" x14ac:dyDescent="0.15">
      <c r="D3820" s="26"/>
      <c r="E3820" s="27"/>
    </row>
    <row r="3821" spans="4:5" x14ac:dyDescent="0.15">
      <c r="D3821" s="26"/>
      <c r="E3821" s="27"/>
    </row>
    <row r="3822" spans="4:5" x14ac:dyDescent="0.15">
      <c r="D3822" s="26"/>
      <c r="E3822" s="27"/>
    </row>
    <row r="3823" spans="4:5" x14ac:dyDescent="0.15">
      <c r="D3823" s="26"/>
      <c r="E3823" s="27"/>
    </row>
    <row r="3824" spans="4:5" x14ac:dyDescent="0.15">
      <c r="D3824" s="26"/>
      <c r="E3824" s="27"/>
    </row>
    <row r="3825" spans="4:5" x14ac:dyDescent="0.15">
      <c r="D3825" s="26"/>
      <c r="E3825" s="27"/>
    </row>
    <row r="3826" spans="4:5" x14ac:dyDescent="0.15">
      <c r="D3826" s="26"/>
      <c r="E3826" s="27"/>
    </row>
    <row r="3827" spans="4:5" x14ac:dyDescent="0.15">
      <c r="D3827" s="26"/>
      <c r="E3827" s="27"/>
    </row>
    <row r="3828" spans="4:5" x14ac:dyDescent="0.15">
      <c r="D3828" s="26"/>
      <c r="E3828" s="27"/>
    </row>
    <row r="3829" spans="4:5" x14ac:dyDescent="0.15">
      <c r="D3829" s="26"/>
      <c r="E3829" s="27"/>
    </row>
    <row r="3830" spans="4:5" x14ac:dyDescent="0.15">
      <c r="D3830" s="26"/>
      <c r="E3830" s="27"/>
    </row>
    <row r="3831" spans="4:5" x14ac:dyDescent="0.15">
      <c r="D3831" s="26"/>
      <c r="E3831" s="27"/>
    </row>
    <row r="3832" spans="4:5" x14ac:dyDescent="0.15">
      <c r="D3832" s="26"/>
      <c r="E3832" s="27"/>
    </row>
    <row r="3833" spans="4:5" x14ac:dyDescent="0.15">
      <c r="D3833" s="26"/>
      <c r="E3833" s="27"/>
    </row>
    <row r="3834" spans="4:5" x14ac:dyDescent="0.15">
      <c r="D3834" s="26"/>
      <c r="E3834" s="27"/>
    </row>
    <row r="3835" spans="4:5" x14ac:dyDescent="0.15">
      <c r="D3835" s="26"/>
      <c r="E3835" s="27"/>
    </row>
    <row r="3836" spans="4:5" x14ac:dyDescent="0.15">
      <c r="D3836" s="26"/>
      <c r="E3836" s="27"/>
    </row>
    <row r="3837" spans="4:5" x14ac:dyDescent="0.15">
      <c r="D3837" s="26"/>
      <c r="E3837" s="27"/>
    </row>
    <row r="3838" spans="4:5" x14ac:dyDescent="0.15">
      <c r="D3838" s="26"/>
      <c r="E3838" s="27"/>
    </row>
    <row r="3839" spans="4:5" x14ac:dyDescent="0.15">
      <c r="D3839" s="26"/>
      <c r="E3839" s="27"/>
    </row>
    <row r="3840" spans="4:5" x14ac:dyDescent="0.15">
      <c r="D3840" s="26"/>
      <c r="E3840" s="27"/>
    </row>
    <row r="3841" spans="4:5" x14ac:dyDescent="0.15">
      <c r="D3841" s="26"/>
      <c r="E3841" s="27"/>
    </row>
    <row r="3842" spans="4:5" x14ac:dyDescent="0.15">
      <c r="D3842" s="26"/>
      <c r="E3842" s="27"/>
    </row>
    <row r="3843" spans="4:5" x14ac:dyDescent="0.15">
      <c r="D3843" s="26"/>
      <c r="E3843" s="27"/>
    </row>
    <row r="3844" spans="4:5" x14ac:dyDescent="0.15">
      <c r="D3844" s="26"/>
      <c r="E3844" s="27"/>
    </row>
    <row r="3845" spans="4:5" x14ac:dyDescent="0.15">
      <c r="D3845" s="26"/>
      <c r="E3845" s="27"/>
    </row>
    <row r="3846" spans="4:5" x14ac:dyDescent="0.15">
      <c r="D3846" s="26"/>
      <c r="E3846" s="27"/>
    </row>
    <row r="3847" spans="4:5" x14ac:dyDescent="0.15">
      <c r="D3847" s="26"/>
      <c r="E3847" s="27"/>
    </row>
    <row r="3848" spans="4:5" x14ac:dyDescent="0.15">
      <c r="D3848" s="26"/>
      <c r="E3848" s="27"/>
    </row>
    <row r="3849" spans="4:5" x14ac:dyDescent="0.15">
      <c r="D3849" s="26"/>
      <c r="E3849" s="27"/>
    </row>
    <row r="3850" spans="4:5" x14ac:dyDescent="0.15">
      <c r="D3850" s="26"/>
      <c r="E3850" s="27"/>
    </row>
    <row r="3851" spans="4:5" x14ac:dyDescent="0.15">
      <c r="D3851" s="26"/>
      <c r="E3851" s="27"/>
    </row>
    <row r="3852" spans="4:5" x14ac:dyDescent="0.15">
      <c r="D3852" s="26"/>
      <c r="E3852" s="27"/>
    </row>
    <row r="3853" spans="4:5" x14ac:dyDescent="0.15">
      <c r="D3853" s="26"/>
      <c r="E3853" s="27"/>
    </row>
    <row r="3854" spans="4:5" x14ac:dyDescent="0.15">
      <c r="D3854" s="26"/>
      <c r="E3854" s="27"/>
    </row>
    <row r="3855" spans="4:5" x14ac:dyDescent="0.15">
      <c r="D3855" s="26"/>
      <c r="E3855" s="27"/>
    </row>
    <row r="3856" spans="4:5" x14ac:dyDescent="0.15">
      <c r="D3856" s="26"/>
      <c r="E3856" s="27"/>
    </row>
    <row r="3857" spans="4:5" x14ac:dyDescent="0.15">
      <c r="D3857" s="26"/>
      <c r="E3857" s="27"/>
    </row>
    <row r="3858" spans="4:5" x14ac:dyDescent="0.15">
      <c r="D3858" s="26"/>
      <c r="E3858" s="27"/>
    </row>
    <row r="3859" spans="4:5" x14ac:dyDescent="0.15">
      <c r="D3859" s="26"/>
      <c r="E3859" s="27"/>
    </row>
    <row r="3860" spans="4:5" x14ac:dyDescent="0.15">
      <c r="D3860" s="26"/>
      <c r="E3860" s="27"/>
    </row>
    <row r="3861" spans="4:5" x14ac:dyDescent="0.15">
      <c r="D3861" s="26"/>
      <c r="E3861" s="27"/>
    </row>
    <row r="3862" spans="4:5" x14ac:dyDescent="0.15">
      <c r="D3862" s="26"/>
      <c r="E3862" s="27"/>
    </row>
    <row r="3863" spans="4:5" x14ac:dyDescent="0.15">
      <c r="D3863" s="26"/>
      <c r="E3863" s="27"/>
    </row>
    <row r="3864" spans="4:5" x14ac:dyDescent="0.15">
      <c r="D3864" s="26"/>
      <c r="E3864" s="27"/>
    </row>
    <row r="3865" spans="4:5" x14ac:dyDescent="0.15">
      <c r="D3865" s="26"/>
      <c r="E3865" s="27"/>
    </row>
    <row r="3866" spans="4:5" x14ac:dyDescent="0.15">
      <c r="D3866" s="26"/>
      <c r="E3866" s="27"/>
    </row>
    <row r="3867" spans="4:5" x14ac:dyDescent="0.15">
      <c r="D3867" s="26"/>
      <c r="E3867" s="27"/>
    </row>
    <row r="3868" spans="4:5" x14ac:dyDescent="0.15">
      <c r="D3868" s="26"/>
      <c r="E3868" s="27"/>
    </row>
    <row r="3869" spans="4:5" x14ac:dyDescent="0.15">
      <c r="D3869" s="26"/>
      <c r="E3869" s="27"/>
    </row>
    <row r="3870" spans="4:5" x14ac:dyDescent="0.15">
      <c r="D3870" s="26"/>
      <c r="E3870" s="27"/>
    </row>
    <row r="3871" spans="4:5" x14ac:dyDescent="0.15">
      <c r="D3871" s="26"/>
      <c r="E3871" s="27"/>
    </row>
    <row r="3872" spans="4:5" x14ac:dyDescent="0.15">
      <c r="D3872" s="26"/>
      <c r="E3872" s="27"/>
    </row>
    <row r="3873" spans="4:5" x14ac:dyDescent="0.15">
      <c r="D3873" s="26"/>
      <c r="E3873" s="27"/>
    </row>
    <row r="3874" spans="4:5" x14ac:dyDescent="0.15">
      <c r="D3874" s="26"/>
      <c r="E3874" s="27"/>
    </row>
    <row r="3875" spans="4:5" x14ac:dyDescent="0.15">
      <c r="D3875" s="26"/>
      <c r="E3875" s="27"/>
    </row>
    <row r="3876" spans="4:5" x14ac:dyDescent="0.15">
      <c r="D3876" s="26"/>
      <c r="E3876" s="27"/>
    </row>
    <row r="3877" spans="4:5" x14ac:dyDescent="0.15">
      <c r="D3877" s="26"/>
      <c r="E3877" s="27"/>
    </row>
    <row r="3878" spans="4:5" x14ac:dyDescent="0.15">
      <c r="D3878" s="26"/>
      <c r="E3878" s="27"/>
    </row>
    <row r="3879" spans="4:5" x14ac:dyDescent="0.15">
      <c r="D3879" s="26"/>
      <c r="E3879" s="27"/>
    </row>
    <row r="3880" spans="4:5" x14ac:dyDescent="0.15">
      <c r="D3880" s="26"/>
      <c r="E3880" s="27"/>
    </row>
    <row r="3881" spans="4:5" x14ac:dyDescent="0.15">
      <c r="D3881" s="26"/>
      <c r="E3881" s="27"/>
    </row>
    <row r="3882" spans="4:5" x14ac:dyDescent="0.15">
      <c r="D3882" s="26"/>
      <c r="E3882" s="27"/>
    </row>
    <row r="3883" spans="4:5" x14ac:dyDescent="0.15">
      <c r="D3883" s="26"/>
      <c r="E3883" s="27"/>
    </row>
    <row r="3884" spans="4:5" x14ac:dyDescent="0.15">
      <c r="D3884" s="26"/>
      <c r="E3884" s="27"/>
    </row>
    <row r="3885" spans="4:5" x14ac:dyDescent="0.15">
      <c r="D3885" s="26"/>
      <c r="E3885" s="27"/>
    </row>
    <row r="3886" spans="4:5" x14ac:dyDescent="0.15">
      <c r="D3886" s="26"/>
      <c r="E3886" s="27"/>
    </row>
    <row r="3887" spans="4:5" x14ac:dyDescent="0.15">
      <c r="D3887" s="26"/>
      <c r="E3887" s="27"/>
    </row>
    <row r="3888" spans="4:5" x14ac:dyDescent="0.15">
      <c r="D3888" s="26"/>
      <c r="E3888" s="27"/>
    </row>
    <row r="3889" spans="4:5" x14ac:dyDescent="0.15">
      <c r="D3889" s="26"/>
      <c r="E3889" s="27"/>
    </row>
    <row r="3890" spans="4:5" x14ac:dyDescent="0.15">
      <c r="D3890" s="26"/>
      <c r="E3890" s="27"/>
    </row>
    <row r="3891" spans="4:5" x14ac:dyDescent="0.15">
      <c r="D3891" s="26"/>
      <c r="E3891" s="27"/>
    </row>
    <row r="3892" spans="4:5" x14ac:dyDescent="0.15">
      <c r="D3892" s="26"/>
      <c r="E3892" s="27"/>
    </row>
    <row r="3893" spans="4:5" x14ac:dyDescent="0.15">
      <c r="D3893" s="26"/>
      <c r="E3893" s="27"/>
    </row>
    <row r="3894" spans="4:5" x14ac:dyDescent="0.15">
      <c r="D3894" s="26"/>
      <c r="E3894" s="27"/>
    </row>
    <row r="3895" spans="4:5" x14ac:dyDescent="0.15">
      <c r="D3895" s="26"/>
      <c r="E3895" s="27"/>
    </row>
    <row r="3896" spans="4:5" x14ac:dyDescent="0.15">
      <c r="D3896" s="26"/>
      <c r="E3896" s="27"/>
    </row>
    <row r="3897" spans="4:5" x14ac:dyDescent="0.15">
      <c r="D3897" s="26"/>
      <c r="E3897" s="27"/>
    </row>
    <row r="3898" spans="4:5" x14ac:dyDescent="0.15">
      <c r="D3898" s="26"/>
      <c r="E3898" s="27"/>
    </row>
    <row r="3899" spans="4:5" x14ac:dyDescent="0.15">
      <c r="D3899" s="26"/>
      <c r="E3899" s="27"/>
    </row>
    <row r="3900" spans="4:5" x14ac:dyDescent="0.15">
      <c r="D3900" s="26"/>
      <c r="E3900" s="27"/>
    </row>
    <row r="3901" spans="4:5" x14ac:dyDescent="0.15">
      <c r="D3901" s="26"/>
      <c r="E3901" s="27"/>
    </row>
    <row r="3902" spans="4:5" x14ac:dyDescent="0.15">
      <c r="D3902" s="26"/>
      <c r="E3902" s="27"/>
    </row>
    <row r="3903" spans="4:5" x14ac:dyDescent="0.15">
      <c r="D3903" s="26"/>
      <c r="E3903" s="27"/>
    </row>
    <row r="3904" spans="4:5" x14ac:dyDescent="0.15">
      <c r="D3904" s="26"/>
      <c r="E3904" s="27"/>
    </row>
    <row r="3905" spans="4:5" x14ac:dyDescent="0.15">
      <c r="D3905" s="26"/>
      <c r="E3905" s="27"/>
    </row>
    <row r="3906" spans="4:5" x14ac:dyDescent="0.15">
      <c r="D3906" s="26"/>
      <c r="E3906" s="27"/>
    </row>
    <row r="3907" spans="4:5" x14ac:dyDescent="0.15">
      <c r="D3907" s="26"/>
      <c r="E3907" s="27"/>
    </row>
    <row r="3908" spans="4:5" x14ac:dyDescent="0.15">
      <c r="D3908" s="26"/>
      <c r="E3908" s="27"/>
    </row>
    <row r="3909" spans="4:5" x14ac:dyDescent="0.15">
      <c r="D3909" s="26"/>
      <c r="E3909" s="27"/>
    </row>
    <row r="3910" spans="4:5" x14ac:dyDescent="0.15">
      <c r="D3910" s="26"/>
      <c r="E3910" s="27"/>
    </row>
    <row r="3911" spans="4:5" x14ac:dyDescent="0.15">
      <c r="D3911" s="26"/>
      <c r="E3911" s="27"/>
    </row>
    <row r="3912" spans="4:5" x14ac:dyDescent="0.15">
      <c r="D3912" s="26"/>
      <c r="E3912" s="27"/>
    </row>
    <row r="3913" spans="4:5" x14ac:dyDescent="0.15">
      <c r="D3913" s="26"/>
      <c r="E3913" s="27"/>
    </row>
    <row r="3914" spans="4:5" x14ac:dyDescent="0.15">
      <c r="D3914" s="26"/>
      <c r="E3914" s="27"/>
    </row>
    <row r="3915" spans="4:5" x14ac:dyDescent="0.15">
      <c r="D3915" s="26"/>
      <c r="E3915" s="27"/>
    </row>
    <row r="3916" spans="4:5" x14ac:dyDescent="0.15">
      <c r="D3916" s="26"/>
      <c r="E3916" s="27"/>
    </row>
    <row r="3917" spans="4:5" x14ac:dyDescent="0.15">
      <c r="D3917" s="26"/>
      <c r="E3917" s="27"/>
    </row>
    <row r="3918" spans="4:5" x14ac:dyDescent="0.15">
      <c r="D3918" s="26"/>
      <c r="E3918" s="27"/>
    </row>
    <row r="3919" spans="4:5" x14ac:dyDescent="0.15">
      <c r="D3919" s="26"/>
      <c r="E3919" s="27"/>
    </row>
    <row r="3920" spans="4:5" x14ac:dyDescent="0.15">
      <c r="D3920" s="26"/>
      <c r="E3920" s="27"/>
    </row>
    <row r="3921" spans="4:5" x14ac:dyDescent="0.15">
      <c r="D3921" s="26"/>
      <c r="E3921" s="27"/>
    </row>
    <row r="3922" spans="4:5" x14ac:dyDescent="0.15">
      <c r="D3922" s="26"/>
      <c r="E3922" s="27"/>
    </row>
    <row r="3923" spans="4:5" x14ac:dyDescent="0.15">
      <c r="D3923" s="26"/>
      <c r="E3923" s="27"/>
    </row>
    <row r="3924" spans="4:5" x14ac:dyDescent="0.15">
      <c r="D3924" s="26"/>
      <c r="E3924" s="27"/>
    </row>
    <row r="3925" spans="4:5" x14ac:dyDescent="0.15">
      <c r="D3925" s="26"/>
      <c r="E3925" s="27"/>
    </row>
    <row r="3926" spans="4:5" x14ac:dyDescent="0.15">
      <c r="D3926" s="26"/>
      <c r="E3926" s="27"/>
    </row>
    <row r="3927" spans="4:5" x14ac:dyDescent="0.15">
      <c r="D3927" s="26"/>
      <c r="E3927" s="27"/>
    </row>
    <row r="3928" spans="4:5" x14ac:dyDescent="0.15">
      <c r="D3928" s="26"/>
      <c r="E3928" s="27"/>
    </row>
    <row r="3929" spans="4:5" x14ac:dyDescent="0.15">
      <c r="D3929" s="26"/>
      <c r="E3929" s="27"/>
    </row>
    <row r="3930" spans="4:5" x14ac:dyDescent="0.15">
      <c r="D3930" s="26"/>
      <c r="E3930" s="27"/>
    </row>
    <row r="3931" spans="4:5" x14ac:dyDescent="0.15">
      <c r="D3931" s="26"/>
      <c r="E3931" s="27"/>
    </row>
    <row r="3932" spans="4:5" x14ac:dyDescent="0.15">
      <c r="D3932" s="26"/>
      <c r="E3932" s="27"/>
    </row>
    <row r="3933" spans="4:5" x14ac:dyDescent="0.15">
      <c r="D3933" s="26"/>
      <c r="E3933" s="27"/>
    </row>
    <row r="3934" spans="4:5" x14ac:dyDescent="0.15">
      <c r="D3934" s="26"/>
      <c r="E3934" s="27"/>
    </row>
    <row r="3935" spans="4:5" x14ac:dyDescent="0.15">
      <c r="D3935" s="26"/>
      <c r="E3935" s="27"/>
    </row>
    <row r="3936" spans="4:5" x14ac:dyDescent="0.15">
      <c r="D3936" s="26"/>
      <c r="E3936" s="27"/>
    </row>
    <row r="3937" spans="4:5" x14ac:dyDescent="0.15">
      <c r="D3937" s="26"/>
      <c r="E3937" s="27"/>
    </row>
    <row r="3938" spans="4:5" x14ac:dyDescent="0.15">
      <c r="D3938" s="26"/>
      <c r="E3938" s="27"/>
    </row>
    <row r="3939" spans="4:5" x14ac:dyDescent="0.15">
      <c r="D3939" s="26"/>
      <c r="E3939" s="27"/>
    </row>
    <row r="3940" spans="4:5" x14ac:dyDescent="0.15">
      <c r="D3940" s="26"/>
      <c r="E3940" s="27"/>
    </row>
    <row r="3941" spans="4:5" x14ac:dyDescent="0.15">
      <c r="D3941" s="26"/>
      <c r="E3941" s="27"/>
    </row>
    <row r="3942" spans="4:5" x14ac:dyDescent="0.15">
      <c r="D3942" s="26"/>
      <c r="E3942" s="27"/>
    </row>
    <row r="3943" spans="4:5" x14ac:dyDescent="0.15">
      <c r="D3943" s="26"/>
      <c r="E3943" s="27"/>
    </row>
    <row r="3944" spans="4:5" x14ac:dyDescent="0.15">
      <c r="D3944" s="26"/>
      <c r="E3944" s="27"/>
    </row>
    <row r="3945" spans="4:5" x14ac:dyDescent="0.15">
      <c r="D3945" s="26"/>
      <c r="E3945" s="27"/>
    </row>
    <row r="3946" spans="4:5" x14ac:dyDescent="0.15">
      <c r="D3946" s="26"/>
      <c r="E3946" s="27"/>
    </row>
    <row r="3947" spans="4:5" x14ac:dyDescent="0.15">
      <c r="D3947" s="26"/>
      <c r="E3947" s="27"/>
    </row>
    <row r="3948" spans="4:5" x14ac:dyDescent="0.15">
      <c r="D3948" s="26"/>
      <c r="E3948" s="27"/>
    </row>
    <row r="3949" spans="4:5" x14ac:dyDescent="0.15">
      <c r="D3949" s="26"/>
      <c r="E3949" s="27"/>
    </row>
    <row r="3950" spans="4:5" x14ac:dyDescent="0.15">
      <c r="D3950" s="26"/>
      <c r="E3950" s="27"/>
    </row>
    <row r="3951" spans="4:5" x14ac:dyDescent="0.15">
      <c r="D3951" s="26"/>
      <c r="E3951" s="27"/>
    </row>
    <row r="3952" spans="4:5" x14ac:dyDescent="0.15">
      <c r="D3952" s="26"/>
      <c r="E3952" s="27"/>
    </row>
    <row r="3953" spans="4:5" x14ac:dyDescent="0.15">
      <c r="D3953" s="26"/>
      <c r="E3953" s="27"/>
    </row>
    <row r="3954" spans="4:5" x14ac:dyDescent="0.15">
      <c r="D3954" s="26"/>
      <c r="E3954" s="27"/>
    </row>
    <row r="3955" spans="4:5" x14ac:dyDescent="0.15">
      <c r="D3955" s="26"/>
      <c r="E3955" s="27"/>
    </row>
    <row r="3956" spans="4:5" x14ac:dyDescent="0.15">
      <c r="D3956" s="26"/>
      <c r="E3956" s="27"/>
    </row>
    <row r="3957" spans="4:5" x14ac:dyDescent="0.15">
      <c r="D3957" s="26"/>
      <c r="E3957" s="27"/>
    </row>
    <row r="3958" spans="4:5" x14ac:dyDescent="0.15">
      <c r="D3958" s="26"/>
      <c r="E3958" s="27"/>
    </row>
    <row r="3959" spans="4:5" x14ac:dyDescent="0.15">
      <c r="D3959" s="26"/>
      <c r="E3959" s="27"/>
    </row>
    <row r="3960" spans="4:5" x14ac:dyDescent="0.15">
      <c r="D3960" s="26"/>
      <c r="E3960" s="27"/>
    </row>
    <row r="3961" spans="4:5" x14ac:dyDescent="0.15">
      <c r="D3961" s="26"/>
      <c r="E3961" s="27"/>
    </row>
    <row r="3962" spans="4:5" x14ac:dyDescent="0.15">
      <c r="D3962" s="26"/>
      <c r="E3962" s="27"/>
    </row>
    <row r="3963" spans="4:5" x14ac:dyDescent="0.15">
      <c r="D3963" s="26"/>
      <c r="E3963" s="27"/>
    </row>
    <row r="3964" spans="4:5" x14ac:dyDescent="0.15">
      <c r="D3964" s="26"/>
      <c r="E3964" s="27"/>
    </row>
    <row r="3965" spans="4:5" x14ac:dyDescent="0.15">
      <c r="D3965" s="26"/>
      <c r="E3965" s="27"/>
    </row>
    <row r="3966" spans="4:5" x14ac:dyDescent="0.15">
      <c r="D3966" s="26"/>
      <c r="E3966" s="27"/>
    </row>
    <row r="3967" spans="4:5" x14ac:dyDescent="0.15">
      <c r="D3967" s="26"/>
      <c r="E3967" s="27"/>
    </row>
    <row r="3968" spans="4:5" x14ac:dyDescent="0.15">
      <c r="D3968" s="26"/>
      <c r="E3968" s="27"/>
    </row>
    <row r="3969" spans="4:5" x14ac:dyDescent="0.15">
      <c r="D3969" s="26"/>
      <c r="E3969" s="27"/>
    </row>
    <row r="3970" spans="4:5" x14ac:dyDescent="0.15">
      <c r="D3970" s="26"/>
      <c r="E3970" s="27"/>
    </row>
    <row r="3971" spans="4:5" x14ac:dyDescent="0.15">
      <c r="D3971" s="26"/>
      <c r="E3971" s="27"/>
    </row>
    <row r="3972" spans="4:5" x14ac:dyDescent="0.15">
      <c r="D3972" s="26"/>
      <c r="E3972" s="27"/>
    </row>
    <row r="3973" spans="4:5" x14ac:dyDescent="0.15">
      <c r="D3973" s="26"/>
      <c r="E3973" s="27"/>
    </row>
    <row r="3974" spans="4:5" x14ac:dyDescent="0.15">
      <c r="D3974" s="26"/>
      <c r="E3974" s="27"/>
    </row>
    <row r="3975" spans="4:5" x14ac:dyDescent="0.15">
      <c r="D3975" s="26"/>
      <c r="E3975" s="27"/>
    </row>
    <row r="3976" spans="4:5" x14ac:dyDescent="0.15">
      <c r="D3976" s="26"/>
      <c r="E3976" s="27"/>
    </row>
    <row r="3977" spans="4:5" x14ac:dyDescent="0.15">
      <c r="D3977" s="26"/>
      <c r="E3977" s="27"/>
    </row>
    <row r="3978" spans="4:5" x14ac:dyDescent="0.15">
      <c r="D3978" s="26"/>
      <c r="E3978" s="27"/>
    </row>
    <row r="3979" spans="4:5" x14ac:dyDescent="0.15">
      <c r="D3979" s="26"/>
      <c r="E3979" s="27"/>
    </row>
    <row r="3980" spans="4:5" x14ac:dyDescent="0.15">
      <c r="D3980" s="26"/>
      <c r="E3980" s="27"/>
    </row>
    <row r="3981" spans="4:5" x14ac:dyDescent="0.15">
      <c r="D3981" s="26"/>
      <c r="E3981" s="27"/>
    </row>
    <row r="3982" spans="4:5" x14ac:dyDescent="0.15">
      <c r="D3982" s="26"/>
      <c r="E3982" s="27"/>
    </row>
    <row r="3983" spans="4:5" x14ac:dyDescent="0.15">
      <c r="D3983" s="26"/>
      <c r="E3983" s="27"/>
    </row>
    <row r="3984" spans="4:5" x14ac:dyDescent="0.15">
      <c r="D3984" s="26"/>
      <c r="E3984" s="27"/>
    </row>
    <row r="3985" spans="4:5" x14ac:dyDescent="0.15">
      <c r="D3985" s="26"/>
      <c r="E3985" s="27"/>
    </row>
    <row r="3986" spans="4:5" x14ac:dyDescent="0.15">
      <c r="D3986" s="26"/>
      <c r="E3986" s="27"/>
    </row>
    <row r="3987" spans="4:5" x14ac:dyDescent="0.15">
      <c r="D3987" s="26"/>
      <c r="E3987" s="27"/>
    </row>
    <row r="3988" spans="4:5" x14ac:dyDescent="0.15">
      <c r="D3988" s="26"/>
      <c r="E3988" s="27"/>
    </row>
    <row r="3989" spans="4:5" x14ac:dyDescent="0.15">
      <c r="D3989" s="26"/>
      <c r="E3989" s="27"/>
    </row>
    <row r="3990" spans="4:5" x14ac:dyDescent="0.15">
      <c r="D3990" s="26"/>
      <c r="E3990" s="27"/>
    </row>
    <row r="3991" spans="4:5" x14ac:dyDescent="0.15">
      <c r="D3991" s="26"/>
      <c r="E3991" s="27"/>
    </row>
    <row r="3992" spans="4:5" x14ac:dyDescent="0.15">
      <c r="D3992" s="26"/>
      <c r="E3992" s="27"/>
    </row>
    <row r="3993" spans="4:5" x14ac:dyDescent="0.15">
      <c r="D3993" s="26"/>
      <c r="E3993" s="27"/>
    </row>
    <row r="3994" spans="4:5" x14ac:dyDescent="0.15">
      <c r="D3994" s="26"/>
      <c r="E3994" s="27"/>
    </row>
    <row r="3995" spans="4:5" x14ac:dyDescent="0.15">
      <c r="D3995" s="26"/>
      <c r="E3995" s="27"/>
    </row>
    <row r="3996" spans="4:5" x14ac:dyDescent="0.15">
      <c r="D3996" s="26"/>
      <c r="E3996" s="27"/>
    </row>
    <row r="3997" spans="4:5" x14ac:dyDescent="0.15">
      <c r="D3997" s="26"/>
      <c r="E3997" s="27"/>
    </row>
    <row r="3998" spans="4:5" x14ac:dyDescent="0.15">
      <c r="D3998" s="26"/>
      <c r="E3998" s="27"/>
    </row>
    <row r="3999" spans="4:5" x14ac:dyDescent="0.15">
      <c r="D3999" s="26"/>
      <c r="E3999" s="27"/>
    </row>
    <row r="4000" spans="4:5" x14ac:dyDescent="0.15">
      <c r="D4000" s="26"/>
      <c r="E4000" s="27"/>
    </row>
    <row r="4001" spans="4:5" x14ac:dyDescent="0.15">
      <c r="D4001" s="26"/>
      <c r="E4001" s="27"/>
    </row>
    <row r="4002" spans="4:5" x14ac:dyDescent="0.15">
      <c r="D4002" s="26"/>
      <c r="E4002" s="27"/>
    </row>
    <row r="4003" spans="4:5" x14ac:dyDescent="0.15">
      <c r="D4003" s="26"/>
      <c r="E4003" s="27"/>
    </row>
    <row r="4004" spans="4:5" x14ac:dyDescent="0.15">
      <c r="D4004" s="26"/>
      <c r="E4004" s="27"/>
    </row>
    <row r="4005" spans="4:5" x14ac:dyDescent="0.15">
      <c r="D4005" s="26"/>
      <c r="E4005" s="27"/>
    </row>
    <row r="4006" spans="4:5" x14ac:dyDescent="0.15">
      <c r="D4006" s="26"/>
      <c r="E4006" s="27"/>
    </row>
    <row r="4007" spans="4:5" x14ac:dyDescent="0.15">
      <c r="D4007" s="26"/>
      <c r="E4007" s="27"/>
    </row>
    <row r="4008" spans="4:5" x14ac:dyDescent="0.15">
      <c r="D4008" s="26"/>
      <c r="E4008" s="27"/>
    </row>
    <row r="4009" spans="4:5" x14ac:dyDescent="0.15">
      <c r="D4009" s="26"/>
      <c r="E4009" s="27"/>
    </row>
    <row r="4010" spans="4:5" x14ac:dyDescent="0.15">
      <c r="D4010" s="26"/>
      <c r="E4010" s="27"/>
    </row>
    <row r="4011" spans="4:5" x14ac:dyDescent="0.15">
      <c r="D4011" s="26"/>
      <c r="E4011" s="27"/>
    </row>
    <row r="4012" spans="4:5" x14ac:dyDescent="0.15">
      <c r="D4012" s="26"/>
      <c r="E4012" s="27"/>
    </row>
    <row r="4013" spans="4:5" x14ac:dyDescent="0.15">
      <c r="D4013" s="26"/>
      <c r="E4013" s="27"/>
    </row>
    <row r="4014" spans="4:5" x14ac:dyDescent="0.15">
      <c r="D4014" s="26"/>
      <c r="E4014" s="27"/>
    </row>
    <row r="4015" spans="4:5" x14ac:dyDescent="0.15">
      <c r="D4015" s="26"/>
      <c r="E4015" s="27"/>
    </row>
    <row r="4016" spans="4:5" x14ac:dyDescent="0.15">
      <c r="D4016" s="26"/>
      <c r="E4016" s="27"/>
    </row>
    <row r="4017" spans="4:5" x14ac:dyDescent="0.15">
      <c r="D4017" s="26"/>
      <c r="E4017" s="27"/>
    </row>
    <row r="4018" spans="4:5" x14ac:dyDescent="0.15">
      <c r="D4018" s="26"/>
      <c r="E4018" s="27"/>
    </row>
    <row r="4019" spans="4:5" x14ac:dyDescent="0.15">
      <c r="D4019" s="26"/>
      <c r="E4019" s="27"/>
    </row>
    <row r="4020" spans="4:5" x14ac:dyDescent="0.15">
      <c r="D4020" s="26"/>
      <c r="E4020" s="27"/>
    </row>
    <row r="4021" spans="4:5" x14ac:dyDescent="0.15">
      <c r="D4021" s="26"/>
      <c r="E4021" s="27"/>
    </row>
    <row r="4022" spans="4:5" x14ac:dyDescent="0.15">
      <c r="D4022" s="26"/>
      <c r="E4022" s="27"/>
    </row>
    <row r="4023" spans="4:5" x14ac:dyDescent="0.15">
      <c r="D4023" s="26"/>
      <c r="E4023" s="27"/>
    </row>
    <row r="4024" spans="4:5" x14ac:dyDescent="0.15">
      <c r="D4024" s="26"/>
      <c r="E4024" s="27"/>
    </row>
    <row r="4025" spans="4:5" x14ac:dyDescent="0.15">
      <c r="D4025" s="26"/>
      <c r="E4025" s="27"/>
    </row>
    <row r="4026" spans="4:5" x14ac:dyDescent="0.15">
      <c r="D4026" s="26"/>
      <c r="E4026" s="27"/>
    </row>
    <row r="4027" spans="4:5" x14ac:dyDescent="0.15">
      <c r="D4027" s="26"/>
      <c r="E4027" s="27"/>
    </row>
    <row r="4028" spans="4:5" x14ac:dyDescent="0.15">
      <c r="D4028" s="26"/>
      <c r="E4028" s="27"/>
    </row>
    <row r="4029" spans="4:5" x14ac:dyDescent="0.15">
      <c r="D4029" s="26"/>
      <c r="E4029" s="27"/>
    </row>
    <row r="4030" spans="4:5" x14ac:dyDescent="0.15">
      <c r="D4030" s="26"/>
      <c r="E4030" s="27"/>
    </row>
    <row r="4031" spans="4:5" x14ac:dyDescent="0.15">
      <c r="D4031" s="26"/>
      <c r="E4031" s="27"/>
    </row>
    <row r="4032" spans="4:5" x14ac:dyDescent="0.15">
      <c r="D4032" s="26"/>
      <c r="E4032" s="27"/>
    </row>
    <row r="4033" spans="4:5" x14ac:dyDescent="0.15">
      <c r="D4033" s="26"/>
      <c r="E4033" s="27"/>
    </row>
    <row r="4034" spans="4:5" x14ac:dyDescent="0.15">
      <c r="D4034" s="26"/>
      <c r="E4034" s="27"/>
    </row>
    <row r="4035" spans="4:5" x14ac:dyDescent="0.15">
      <c r="D4035" s="26"/>
      <c r="E4035" s="27"/>
    </row>
    <row r="4036" spans="4:5" x14ac:dyDescent="0.15">
      <c r="D4036" s="26"/>
      <c r="E4036" s="27"/>
    </row>
    <row r="4037" spans="4:5" x14ac:dyDescent="0.15">
      <c r="D4037" s="26"/>
      <c r="E4037" s="27"/>
    </row>
    <row r="4038" spans="4:5" x14ac:dyDescent="0.15">
      <c r="D4038" s="26"/>
      <c r="E4038" s="27"/>
    </row>
    <row r="4039" spans="4:5" x14ac:dyDescent="0.15">
      <c r="D4039" s="26"/>
      <c r="E4039" s="27"/>
    </row>
    <row r="4040" spans="4:5" x14ac:dyDescent="0.15">
      <c r="D4040" s="26"/>
      <c r="E4040" s="27"/>
    </row>
    <row r="4041" spans="4:5" x14ac:dyDescent="0.15">
      <c r="D4041" s="26"/>
      <c r="E4041" s="27"/>
    </row>
    <row r="4042" spans="4:5" x14ac:dyDescent="0.15">
      <c r="D4042" s="26"/>
      <c r="E4042" s="27"/>
    </row>
    <row r="4043" spans="4:5" x14ac:dyDescent="0.15">
      <c r="D4043" s="26"/>
      <c r="E4043" s="27"/>
    </row>
    <row r="4044" spans="4:5" x14ac:dyDescent="0.15">
      <c r="D4044" s="26"/>
      <c r="E4044" s="27"/>
    </row>
    <row r="4045" spans="4:5" x14ac:dyDescent="0.15">
      <c r="D4045" s="26"/>
      <c r="E4045" s="27"/>
    </row>
    <row r="4046" spans="4:5" x14ac:dyDescent="0.15">
      <c r="D4046" s="26"/>
      <c r="E4046" s="27"/>
    </row>
    <row r="4047" spans="4:5" x14ac:dyDescent="0.15">
      <c r="D4047" s="26"/>
      <c r="E4047" s="27"/>
    </row>
    <row r="4048" spans="4:5" x14ac:dyDescent="0.15">
      <c r="D4048" s="26"/>
      <c r="E4048" s="27"/>
    </row>
    <row r="4049" spans="4:5" x14ac:dyDescent="0.15">
      <c r="D4049" s="26"/>
      <c r="E4049" s="27"/>
    </row>
    <row r="4050" spans="4:5" x14ac:dyDescent="0.15">
      <c r="D4050" s="26"/>
      <c r="E4050" s="27"/>
    </row>
    <row r="4051" spans="4:5" x14ac:dyDescent="0.15">
      <c r="D4051" s="26"/>
      <c r="E4051" s="27"/>
    </row>
    <row r="4052" spans="4:5" x14ac:dyDescent="0.15">
      <c r="D4052" s="26"/>
      <c r="E4052" s="27"/>
    </row>
    <row r="4053" spans="4:5" x14ac:dyDescent="0.15">
      <c r="D4053" s="26"/>
      <c r="E4053" s="27"/>
    </row>
    <row r="4054" spans="4:5" x14ac:dyDescent="0.15">
      <c r="D4054" s="26"/>
      <c r="E4054" s="27"/>
    </row>
    <row r="4055" spans="4:5" x14ac:dyDescent="0.15">
      <c r="D4055" s="26"/>
      <c r="E4055" s="27"/>
    </row>
    <row r="4056" spans="4:5" x14ac:dyDescent="0.15">
      <c r="D4056" s="26"/>
      <c r="E4056" s="27"/>
    </row>
    <row r="4057" spans="4:5" x14ac:dyDescent="0.15">
      <c r="D4057" s="26"/>
      <c r="E4057" s="27"/>
    </row>
    <row r="4058" spans="4:5" x14ac:dyDescent="0.15">
      <c r="D4058" s="26"/>
      <c r="E4058" s="27"/>
    </row>
    <row r="4059" spans="4:5" x14ac:dyDescent="0.15">
      <c r="D4059" s="26"/>
      <c r="E4059" s="27"/>
    </row>
    <row r="4060" spans="4:5" x14ac:dyDescent="0.15">
      <c r="D4060" s="26"/>
      <c r="E4060" s="27"/>
    </row>
    <row r="4061" spans="4:5" x14ac:dyDescent="0.15">
      <c r="D4061" s="26"/>
      <c r="E4061" s="27"/>
    </row>
    <row r="4062" spans="4:5" x14ac:dyDescent="0.15">
      <c r="D4062" s="26"/>
      <c r="E4062" s="27"/>
    </row>
    <row r="4063" spans="4:5" x14ac:dyDescent="0.15">
      <c r="D4063" s="26"/>
      <c r="E4063" s="27"/>
    </row>
    <row r="4064" spans="4:5" x14ac:dyDescent="0.15">
      <c r="D4064" s="26"/>
      <c r="E4064" s="27"/>
    </row>
    <row r="4065" spans="4:5" x14ac:dyDescent="0.15">
      <c r="D4065" s="26"/>
      <c r="E4065" s="27"/>
    </row>
    <row r="4066" spans="4:5" x14ac:dyDescent="0.15">
      <c r="D4066" s="26"/>
      <c r="E4066" s="27"/>
    </row>
    <row r="4067" spans="4:5" x14ac:dyDescent="0.15">
      <c r="D4067" s="26"/>
      <c r="E4067" s="27"/>
    </row>
    <row r="4068" spans="4:5" x14ac:dyDescent="0.15">
      <c r="D4068" s="26"/>
      <c r="E4068" s="27"/>
    </row>
    <row r="4069" spans="4:5" x14ac:dyDescent="0.15">
      <c r="D4069" s="26"/>
      <c r="E4069" s="27"/>
    </row>
    <row r="4070" spans="4:5" x14ac:dyDescent="0.15">
      <c r="D4070" s="26"/>
      <c r="E4070" s="27"/>
    </row>
    <row r="4071" spans="4:5" x14ac:dyDescent="0.15">
      <c r="D4071" s="26"/>
      <c r="E4071" s="27"/>
    </row>
    <row r="4072" spans="4:5" x14ac:dyDescent="0.15">
      <c r="D4072" s="26"/>
      <c r="E4072" s="27"/>
    </row>
    <row r="4073" spans="4:5" x14ac:dyDescent="0.15">
      <c r="D4073" s="26"/>
      <c r="E4073" s="27"/>
    </row>
    <row r="4074" spans="4:5" x14ac:dyDescent="0.15">
      <c r="D4074" s="26"/>
      <c r="E4074" s="27"/>
    </row>
    <row r="4075" spans="4:5" x14ac:dyDescent="0.15">
      <c r="D4075" s="26"/>
      <c r="E4075" s="27"/>
    </row>
    <row r="4076" spans="4:5" x14ac:dyDescent="0.15">
      <c r="D4076" s="26"/>
      <c r="E4076" s="27"/>
    </row>
    <row r="4077" spans="4:5" x14ac:dyDescent="0.15">
      <c r="D4077" s="26"/>
      <c r="E4077" s="27"/>
    </row>
    <row r="4078" spans="4:5" x14ac:dyDescent="0.15">
      <c r="D4078" s="26"/>
      <c r="E4078" s="27"/>
    </row>
    <row r="4079" spans="4:5" x14ac:dyDescent="0.15">
      <c r="D4079" s="26"/>
      <c r="E4079" s="27"/>
    </row>
    <row r="4080" spans="4:5" x14ac:dyDescent="0.15">
      <c r="D4080" s="26"/>
      <c r="E4080" s="27"/>
    </row>
    <row r="4081" spans="4:5" x14ac:dyDescent="0.15">
      <c r="D4081" s="26"/>
      <c r="E4081" s="27"/>
    </row>
    <row r="4082" spans="4:5" x14ac:dyDescent="0.15">
      <c r="D4082" s="26"/>
      <c r="E4082" s="27"/>
    </row>
    <row r="4083" spans="4:5" x14ac:dyDescent="0.15">
      <c r="D4083" s="26"/>
      <c r="E4083" s="27"/>
    </row>
    <row r="4084" spans="4:5" x14ac:dyDescent="0.15">
      <c r="D4084" s="26"/>
      <c r="E4084" s="27"/>
    </row>
    <row r="4085" spans="4:5" x14ac:dyDescent="0.15">
      <c r="D4085" s="26"/>
      <c r="E4085" s="27"/>
    </row>
    <row r="4086" spans="4:5" x14ac:dyDescent="0.15">
      <c r="D4086" s="26"/>
      <c r="E4086" s="27"/>
    </row>
    <row r="4087" spans="4:5" x14ac:dyDescent="0.15">
      <c r="D4087" s="26"/>
      <c r="E4087" s="27"/>
    </row>
    <row r="4088" spans="4:5" x14ac:dyDescent="0.15">
      <c r="D4088" s="26"/>
      <c r="E4088" s="27"/>
    </row>
    <row r="4089" spans="4:5" x14ac:dyDescent="0.15">
      <c r="D4089" s="26"/>
      <c r="E4089" s="27"/>
    </row>
    <row r="4090" spans="4:5" x14ac:dyDescent="0.15">
      <c r="D4090" s="26"/>
      <c r="E4090" s="27"/>
    </row>
    <row r="4091" spans="4:5" x14ac:dyDescent="0.15">
      <c r="D4091" s="26"/>
      <c r="E4091" s="27"/>
    </row>
    <row r="4092" spans="4:5" x14ac:dyDescent="0.15">
      <c r="D4092" s="26"/>
      <c r="E4092" s="27"/>
    </row>
    <row r="4093" spans="4:5" x14ac:dyDescent="0.15">
      <c r="D4093" s="26"/>
      <c r="E4093" s="27"/>
    </row>
    <row r="4094" spans="4:5" x14ac:dyDescent="0.15">
      <c r="D4094" s="26"/>
      <c r="E4094" s="27"/>
    </row>
    <row r="4095" spans="4:5" x14ac:dyDescent="0.15">
      <c r="D4095" s="26"/>
      <c r="E4095" s="27"/>
    </row>
    <row r="4096" spans="4:5" x14ac:dyDescent="0.15">
      <c r="D4096" s="26"/>
      <c r="E4096" s="27"/>
    </row>
    <row r="4097" spans="4:5" x14ac:dyDescent="0.15">
      <c r="D4097" s="26"/>
      <c r="E4097" s="27"/>
    </row>
    <row r="4098" spans="4:5" x14ac:dyDescent="0.15">
      <c r="D4098" s="26"/>
      <c r="E4098" s="27"/>
    </row>
    <row r="4099" spans="4:5" x14ac:dyDescent="0.15">
      <c r="D4099" s="26"/>
      <c r="E4099" s="27"/>
    </row>
    <row r="4100" spans="4:5" x14ac:dyDescent="0.15">
      <c r="D4100" s="26"/>
      <c r="E4100" s="27"/>
    </row>
    <row r="4101" spans="4:5" x14ac:dyDescent="0.15">
      <c r="D4101" s="26"/>
      <c r="E4101" s="27"/>
    </row>
    <row r="4102" spans="4:5" x14ac:dyDescent="0.15">
      <c r="D4102" s="26"/>
      <c r="E4102" s="27"/>
    </row>
    <row r="4103" spans="4:5" x14ac:dyDescent="0.15">
      <c r="D4103" s="26"/>
      <c r="E4103" s="27"/>
    </row>
    <row r="4104" spans="4:5" x14ac:dyDescent="0.15">
      <c r="D4104" s="26"/>
      <c r="E4104" s="27"/>
    </row>
    <row r="4105" spans="4:5" x14ac:dyDescent="0.15">
      <c r="D4105" s="26"/>
      <c r="E4105" s="27"/>
    </row>
    <row r="4106" spans="4:5" x14ac:dyDescent="0.15">
      <c r="D4106" s="26"/>
      <c r="E4106" s="27"/>
    </row>
    <row r="4107" spans="4:5" x14ac:dyDescent="0.15">
      <c r="D4107" s="26"/>
      <c r="E4107" s="27"/>
    </row>
    <row r="4108" spans="4:5" x14ac:dyDescent="0.15">
      <c r="D4108" s="26"/>
      <c r="E4108" s="27"/>
    </row>
    <row r="4109" spans="4:5" x14ac:dyDescent="0.15">
      <c r="D4109" s="26"/>
      <c r="E4109" s="27"/>
    </row>
    <row r="4110" spans="4:5" x14ac:dyDescent="0.15">
      <c r="D4110" s="26"/>
      <c r="E4110" s="27"/>
    </row>
    <row r="4111" spans="4:5" x14ac:dyDescent="0.15">
      <c r="D4111" s="26"/>
      <c r="E4111" s="27"/>
    </row>
    <row r="4112" spans="4:5" x14ac:dyDescent="0.15">
      <c r="D4112" s="26"/>
      <c r="E4112" s="27"/>
    </row>
    <row r="4113" spans="4:5" x14ac:dyDescent="0.15">
      <c r="D4113" s="26"/>
      <c r="E4113" s="27"/>
    </row>
    <row r="4114" spans="4:5" x14ac:dyDescent="0.15">
      <c r="D4114" s="26"/>
      <c r="E4114" s="27"/>
    </row>
    <row r="4115" spans="4:5" x14ac:dyDescent="0.15">
      <c r="D4115" s="26"/>
      <c r="E4115" s="27"/>
    </row>
    <row r="4116" spans="4:5" x14ac:dyDescent="0.15">
      <c r="D4116" s="26"/>
      <c r="E4116" s="27"/>
    </row>
    <row r="4117" spans="4:5" x14ac:dyDescent="0.15">
      <c r="D4117" s="26"/>
      <c r="E4117" s="27"/>
    </row>
    <row r="4118" spans="4:5" x14ac:dyDescent="0.15">
      <c r="D4118" s="26"/>
      <c r="E4118" s="27"/>
    </row>
    <row r="4119" spans="4:5" x14ac:dyDescent="0.15">
      <c r="D4119" s="26"/>
      <c r="E4119" s="27"/>
    </row>
    <row r="4120" spans="4:5" x14ac:dyDescent="0.15">
      <c r="D4120" s="26"/>
      <c r="E4120" s="27"/>
    </row>
    <row r="4121" spans="4:5" x14ac:dyDescent="0.15">
      <c r="D4121" s="26"/>
      <c r="E4121" s="27"/>
    </row>
    <row r="4122" spans="4:5" x14ac:dyDescent="0.15">
      <c r="D4122" s="26"/>
      <c r="E4122" s="27"/>
    </row>
    <row r="4123" spans="4:5" x14ac:dyDescent="0.15">
      <c r="D4123" s="26"/>
      <c r="E4123" s="27"/>
    </row>
    <row r="4124" spans="4:5" x14ac:dyDescent="0.15">
      <c r="D4124" s="26"/>
      <c r="E4124" s="27"/>
    </row>
    <row r="4125" spans="4:5" x14ac:dyDescent="0.15">
      <c r="D4125" s="26"/>
      <c r="E4125" s="27"/>
    </row>
    <row r="4126" spans="4:5" x14ac:dyDescent="0.15">
      <c r="D4126" s="26"/>
      <c r="E4126" s="27"/>
    </row>
    <row r="4127" spans="4:5" x14ac:dyDescent="0.15">
      <c r="D4127" s="26"/>
      <c r="E4127" s="27"/>
    </row>
    <row r="4128" spans="4:5" x14ac:dyDescent="0.15">
      <c r="D4128" s="26"/>
      <c r="E4128" s="27"/>
    </row>
    <row r="4129" spans="4:5" x14ac:dyDescent="0.15">
      <c r="D4129" s="26"/>
      <c r="E4129" s="27"/>
    </row>
    <row r="4130" spans="4:5" x14ac:dyDescent="0.15">
      <c r="D4130" s="26"/>
      <c r="E4130" s="27"/>
    </row>
    <row r="4131" spans="4:5" x14ac:dyDescent="0.15">
      <c r="D4131" s="26"/>
      <c r="E4131" s="27"/>
    </row>
    <row r="4132" spans="4:5" x14ac:dyDescent="0.15">
      <c r="D4132" s="26"/>
      <c r="E4132" s="27"/>
    </row>
    <row r="4133" spans="4:5" x14ac:dyDescent="0.15">
      <c r="D4133" s="26"/>
      <c r="E4133" s="27"/>
    </row>
    <row r="4134" spans="4:5" x14ac:dyDescent="0.15">
      <c r="D4134" s="26"/>
      <c r="E4134" s="27"/>
    </row>
    <row r="4135" spans="4:5" x14ac:dyDescent="0.15">
      <c r="D4135" s="26"/>
      <c r="E4135" s="27"/>
    </row>
    <row r="4136" spans="4:5" x14ac:dyDescent="0.15">
      <c r="D4136" s="26"/>
      <c r="E4136" s="27"/>
    </row>
    <row r="4137" spans="4:5" x14ac:dyDescent="0.15">
      <c r="D4137" s="26"/>
      <c r="E4137" s="27"/>
    </row>
    <row r="4138" spans="4:5" x14ac:dyDescent="0.15">
      <c r="D4138" s="26"/>
      <c r="E4138" s="27"/>
    </row>
    <row r="4139" spans="4:5" x14ac:dyDescent="0.15">
      <c r="D4139" s="26"/>
      <c r="E4139" s="27"/>
    </row>
    <row r="4140" spans="4:5" x14ac:dyDescent="0.15">
      <c r="D4140" s="26"/>
      <c r="E4140" s="27"/>
    </row>
    <row r="4141" spans="4:5" x14ac:dyDescent="0.15">
      <c r="D4141" s="26"/>
      <c r="E4141" s="27"/>
    </row>
    <row r="4142" spans="4:5" x14ac:dyDescent="0.15">
      <c r="D4142" s="26"/>
      <c r="E4142" s="27"/>
    </row>
    <row r="4143" spans="4:5" x14ac:dyDescent="0.15">
      <c r="D4143" s="26"/>
      <c r="E4143" s="27"/>
    </row>
    <row r="4144" spans="4:5" x14ac:dyDescent="0.15">
      <c r="D4144" s="26"/>
      <c r="E4144" s="27"/>
    </row>
    <row r="4145" spans="4:5" x14ac:dyDescent="0.15">
      <c r="D4145" s="26"/>
      <c r="E4145" s="27"/>
    </row>
    <row r="4146" spans="4:5" x14ac:dyDescent="0.15">
      <c r="D4146" s="26"/>
      <c r="E4146" s="27"/>
    </row>
    <row r="4147" spans="4:5" x14ac:dyDescent="0.15">
      <c r="D4147" s="26"/>
      <c r="E4147" s="27"/>
    </row>
    <row r="4148" spans="4:5" x14ac:dyDescent="0.15">
      <c r="D4148" s="26"/>
      <c r="E4148" s="27"/>
    </row>
    <row r="4149" spans="4:5" x14ac:dyDescent="0.15">
      <c r="D4149" s="26"/>
      <c r="E4149" s="27"/>
    </row>
    <row r="4150" spans="4:5" x14ac:dyDescent="0.15">
      <c r="D4150" s="26"/>
      <c r="E4150" s="27"/>
    </row>
    <row r="4151" spans="4:5" x14ac:dyDescent="0.15">
      <c r="D4151" s="26"/>
      <c r="E4151" s="27"/>
    </row>
    <row r="4152" spans="4:5" x14ac:dyDescent="0.15">
      <c r="D4152" s="26"/>
      <c r="E4152" s="27"/>
    </row>
    <row r="4153" spans="4:5" x14ac:dyDescent="0.15">
      <c r="D4153" s="26"/>
      <c r="E4153" s="27"/>
    </row>
    <row r="4154" spans="4:5" x14ac:dyDescent="0.15">
      <c r="D4154" s="26"/>
      <c r="E4154" s="27"/>
    </row>
    <row r="4155" spans="4:5" x14ac:dyDescent="0.15">
      <c r="D4155" s="26"/>
      <c r="E4155" s="27"/>
    </row>
    <row r="4156" spans="4:5" x14ac:dyDescent="0.15">
      <c r="D4156" s="26"/>
      <c r="E4156" s="27"/>
    </row>
    <row r="4157" spans="4:5" x14ac:dyDescent="0.15">
      <c r="D4157" s="26"/>
      <c r="E4157" s="27"/>
    </row>
    <row r="4158" spans="4:5" x14ac:dyDescent="0.15">
      <c r="D4158" s="26"/>
      <c r="E4158" s="27"/>
    </row>
    <row r="4159" spans="4:5" x14ac:dyDescent="0.15">
      <c r="D4159" s="26"/>
      <c r="E4159" s="27"/>
    </row>
    <row r="4160" spans="4:5" x14ac:dyDescent="0.15">
      <c r="D4160" s="26"/>
      <c r="E4160" s="27"/>
    </row>
    <row r="4161" spans="4:5" x14ac:dyDescent="0.15">
      <c r="D4161" s="26"/>
      <c r="E4161" s="27"/>
    </row>
    <row r="4162" spans="4:5" x14ac:dyDescent="0.15">
      <c r="D4162" s="26"/>
      <c r="E4162" s="27"/>
    </row>
    <row r="4163" spans="4:5" x14ac:dyDescent="0.15">
      <c r="D4163" s="26"/>
      <c r="E4163" s="27"/>
    </row>
    <row r="4164" spans="4:5" x14ac:dyDescent="0.15">
      <c r="D4164" s="26"/>
      <c r="E4164" s="27"/>
    </row>
    <row r="4165" spans="4:5" x14ac:dyDescent="0.15">
      <c r="D4165" s="26"/>
      <c r="E4165" s="27"/>
    </row>
    <row r="4166" spans="4:5" x14ac:dyDescent="0.15">
      <c r="D4166" s="26"/>
      <c r="E4166" s="27"/>
    </row>
    <row r="4167" spans="4:5" x14ac:dyDescent="0.15">
      <c r="D4167" s="26"/>
      <c r="E4167" s="27"/>
    </row>
    <row r="4168" spans="4:5" x14ac:dyDescent="0.15">
      <c r="D4168" s="26"/>
      <c r="E4168" s="27"/>
    </row>
    <row r="4169" spans="4:5" x14ac:dyDescent="0.15">
      <c r="D4169" s="26"/>
      <c r="E4169" s="27"/>
    </row>
    <row r="4170" spans="4:5" x14ac:dyDescent="0.15">
      <c r="D4170" s="26"/>
      <c r="E4170" s="27"/>
    </row>
    <row r="4171" spans="4:5" x14ac:dyDescent="0.15">
      <c r="D4171" s="26"/>
      <c r="E4171" s="27"/>
    </row>
    <row r="4172" spans="4:5" x14ac:dyDescent="0.15">
      <c r="D4172" s="26"/>
      <c r="E4172" s="27"/>
    </row>
    <row r="4173" spans="4:5" x14ac:dyDescent="0.15">
      <c r="D4173" s="26"/>
      <c r="E4173" s="27"/>
    </row>
    <row r="4174" spans="4:5" x14ac:dyDescent="0.15">
      <c r="D4174" s="26"/>
      <c r="E4174" s="27"/>
    </row>
    <row r="4175" spans="4:5" x14ac:dyDescent="0.15">
      <c r="D4175" s="26"/>
      <c r="E4175" s="27"/>
    </row>
    <row r="4176" spans="4:5" x14ac:dyDescent="0.15">
      <c r="D4176" s="26"/>
      <c r="E4176" s="27"/>
    </row>
    <row r="4177" spans="4:5" x14ac:dyDescent="0.15">
      <c r="D4177" s="26"/>
      <c r="E4177" s="27"/>
    </row>
    <row r="4178" spans="4:5" x14ac:dyDescent="0.15">
      <c r="D4178" s="26"/>
      <c r="E4178" s="27"/>
    </row>
    <row r="4179" spans="4:5" x14ac:dyDescent="0.15">
      <c r="D4179" s="26"/>
      <c r="E4179" s="27"/>
    </row>
    <row r="4180" spans="4:5" x14ac:dyDescent="0.15">
      <c r="D4180" s="26"/>
      <c r="E4180" s="27"/>
    </row>
    <row r="4181" spans="4:5" x14ac:dyDescent="0.15">
      <c r="D4181" s="26"/>
      <c r="E4181" s="27"/>
    </row>
    <row r="4182" spans="4:5" x14ac:dyDescent="0.15">
      <c r="D4182" s="26"/>
      <c r="E4182" s="27"/>
    </row>
    <row r="4183" spans="4:5" x14ac:dyDescent="0.15">
      <c r="D4183" s="26"/>
      <c r="E4183" s="27"/>
    </row>
    <row r="4184" spans="4:5" x14ac:dyDescent="0.15">
      <c r="D4184" s="26"/>
      <c r="E4184" s="27"/>
    </row>
    <row r="4185" spans="4:5" x14ac:dyDescent="0.15">
      <c r="D4185" s="26"/>
      <c r="E4185" s="27"/>
    </row>
    <row r="4186" spans="4:5" x14ac:dyDescent="0.15">
      <c r="D4186" s="26"/>
      <c r="E4186" s="27"/>
    </row>
    <row r="4187" spans="4:5" x14ac:dyDescent="0.15">
      <c r="D4187" s="26"/>
      <c r="E4187" s="27"/>
    </row>
    <row r="4188" spans="4:5" x14ac:dyDescent="0.15">
      <c r="D4188" s="26"/>
      <c r="E4188" s="27"/>
    </row>
    <row r="4189" spans="4:5" x14ac:dyDescent="0.15">
      <c r="D4189" s="26"/>
      <c r="E4189" s="27"/>
    </row>
    <row r="4190" spans="4:5" x14ac:dyDescent="0.15">
      <c r="D4190" s="26"/>
      <c r="E4190" s="27"/>
    </row>
    <row r="4191" spans="4:5" x14ac:dyDescent="0.15">
      <c r="D4191" s="26"/>
      <c r="E4191" s="27"/>
    </row>
    <row r="4192" spans="4:5" x14ac:dyDescent="0.15">
      <c r="D4192" s="26"/>
      <c r="E4192" s="27"/>
    </row>
    <row r="4193" spans="4:5" x14ac:dyDescent="0.15">
      <c r="D4193" s="26"/>
      <c r="E4193" s="27"/>
    </row>
    <row r="4194" spans="4:5" x14ac:dyDescent="0.15">
      <c r="D4194" s="26"/>
      <c r="E4194" s="27"/>
    </row>
    <row r="4195" spans="4:5" x14ac:dyDescent="0.15">
      <c r="D4195" s="26"/>
      <c r="E4195" s="27"/>
    </row>
    <row r="4196" spans="4:5" x14ac:dyDescent="0.15">
      <c r="D4196" s="26"/>
      <c r="E4196" s="27"/>
    </row>
    <row r="4197" spans="4:5" x14ac:dyDescent="0.15">
      <c r="D4197" s="26"/>
      <c r="E4197" s="27"/>
    </row>
    <row r="4198" spans="4:5" x14ac:dyDescent="0.15">
      <c r="D4198" s="26"/>
      <c r="E4198" s="27"/>
    </row>
    <row r="4199" spans="4:5" x14ac:dyDescent="0.15">
      <c r="D4199" s="26"/>
      <c r="E4199" s="27"/>
    </row>
    <row r="4200" spans="4:5" x14ac:dyDescent="0.15">
      <c r="D4200" s="26"/>
      <c r="E4200" s="27"/>
    </row>
    <row r="4201" spans="4:5" x14ac:dyDescent="0.15">
      <c r="D4201" s="26"/>
      <c r="E4201" s="27"/>
    </row>
    <row r="4202" spans="4:5" x14ac:dyDescent="0.15">
      <c r="D4202" s="26"/>
      <c r="E4202" s="27"/>
    </row>
    <row r="4203" spans="4:5" x14ac:dyDescent="0.15">
      <c r="D4203" s="26"/>
      <c r="E4203" s="27"/>
    </row>
    <row r="4204" spans="4:5" x14ac:dyDescent="0.15">
      <c r="D4204" s="26"/>
      <c r="E4204" s="27"/>
    </row>
    <row r="4205" spans="4:5" x14ac:dyDescent="0.15">
      <c r="D4205" s="26"/>
      <c r="E4205" s="27"/>
    </row>
    <row r="4206" spans="4:5" x14ac:dyDescent="0.15">
      <c r="D4206" s="26"/>
      <c r="E4206" s="27"/>
    </row>
    <row r="4207" spans="4:5" x14ac:dyDescent="0.15">
      <c r="D4207" s="26"/>
      <c r="E4207" s="27"/>
    </row>
    <row r="4208" spans="4:5" x14ac:dyDescent="0.15">
      <c r="D4208" s="26"/>
      <c r="E4208" s="27"/>
    </row>
    <row r="4209" spans="4:5" x14ac:dyDescent="0.15">
      <c r="D4209" s="26"/>
      <c r="E4209" s="27"/>
    </row>
    <row r="4210" spans="4:5" x14ac:dyDescent="0.15">
      <c r="D4210" s="26"/>
      <c r="E4210" s="27"/>
    </row>
    <row r="4211" spans="4:5" x14ac:dyDescent="0.15">
      <c r="D4211" s="26"/>
      <c r="E4211" s="27"/>
    </row>
    <row r="4212" spans="4:5" x14ac:dyDescent="0.15">
      <c r="D4212" s="26"/>
      <c r="E4212" s="27"/>
    </row>
    <row r="4213" spans="4:5" x14ac:dyDescent="0.15">
      <c r="D4213" s="26"/>
      <c r="E4213" s="27"/>
    </row>
    <row r="4214" spans="4:5" x14ac:dyDescent="0.15">
      <c r="D4214" s="26"/>
      <c r="E4214" s="27"/>
    </row>
    <row r="4215" spans="4:5" x14ac:dyDescent="0.15">
      <c r="D4215" s="26"/>
      <c r="E4215" s="27"/>
    </row>
    <row r="4216" spans="4:5" x14ac:dyDescent="0.15">
      <c r="D4216" s="26"/>
      <c r="E4216" s="27"/>
    </row>
    <row r="4217" spans="4:5" x14ac:dyDescent="0.15">
      <c r="D4217" s="26"/>
      <c r="E4217" s="27"/>
    </row>
    <row r="4218" spans="4:5" x14ac:dyDescent="0.15">
      <c r="D4218" s="26"/>
      <c r="E4218" s="27"/>
    </row>
    <row r="4219" spans="4:5" x14ac:dyDescent="0.15">
      <c r="D4219" s="26"/>
      <c r="E4219" s="27"/>
    </row>
    <row r="4220" spans="4:5" x14ac:dyDescent="0.15">
      <c r="D4220" s="26"/>
      <c r="E4220" s="27"/>
    </row>
    <row r="4221" spans="4:5" x14ac:dyDescent="0.15">
      <c r="D4221" s="26"/>
      <c r="E4221" s="27"/>
    </row>
    <row r="4222" spans="4:5" x14ac:dyDescent="0.15">
      <c r="D4222" s="26"/>
      <c r="E4222" s="27"/>
    </row>
    <row r="4223" spans="4:5" x14ac:dyDescent="0.15">
      <c r="D4223" s="26"/>
      <c r="E4223" s="27"/>
    </row>
    <row r="4224" spans="4:5" x14ac:dyDescent="0.15">
      <c r="D4224" s="26"/>
      <c r="E4224" s="27"/>
    </row>
    <row r="4225" spans="4:5" x14ac:dyDescent="0.15">
      <c r="D4225" s="26"/>
      <c r="E4225" s="27"/>
    </row>
    <row r="4226" spans="4:5" x14ac:dyDescent="0.15">
      <c r="D4226" s="26"/>
      <c r="E4226" s="27"/>
    </row>
    <row r="4227" spans="4:5" x14ac:dyDescent="0.15">
      <c r="D4227" s="26"/>
      <c r="E4227" s="27"/>
    </row>
    <row r="4228" spans="4:5" x14ac:dyDescent="0.15">
      <c r="D4228" s="26"/>
      <c r="E4228" s="27"/>
    </row>
    <row r="4229" spans="4:5" x14ac:dyDescent="0.15">
      <c r="D4229" s="26"/>
      <c r="E4229" s="27"/>
    </row>
    <row r="4230" spans="4:5" x14ac:dyDescent="0.15">
      <c r="D4230" s="26"/>
      <c r="E4230" s="27"/>
    </row>
    <row r="4231" spans="4:5" x14ac:dyDescent="0.15">
      <c r="D4231" s="26"/>
      <c r="E4231" s="27"/>
    </row>
    <row r="4232" spans="4:5" x14ac:dyDescent="0.15">
      <c r="D4232" s="26"/>
      <c r="E4232" s="27"/>
    </row>
    <row r="4233" spans="4:5" x14ac:dyDescent="0.15">
      <c r="D4233" s="26"/>
      <c r="E4233" s="27"/>
    </row>
    <row r="4234" spans="4:5" x14ac:dyDescent="0.15">
      <c r="D4234" s="26"/>
      <c r="E4234" s="27"/>
    </row>
    <row r="4235" spans="4:5" x14ac:dyDescent="0.15">
      <c r="D4235" s="26"/>
      <c r="E4235" s="27"/>
    </row>
    <row r="4236" spans="4:5" x14ac:dyDescent="0.15">
      <c r="D4236" s="26"/>
      <c r="E4236" s="27"/>
    </row>
    <row r="4237" spans="4:5" x14ac:dyDescent="0.15">
      <c r="D4237" s="26"/>
      <c r="E4237" s="27"/>
    </row>
    <row r="4238" spans="4:5" x14ac:dyDescent="0.15">
      <c r="D4238" s="26"/>
      <c r="E4238" s="27"/>
    </row>
    <row r="4239" spans="4:5" x14ac:dyDescent="0.15">
      <c r="D4239" s="26"/>
      <c r="E4239" s="27"/>
    </row>
    <row r="4240" spans="4:5" x14ac:dyDescent="0.15">
      <c r="D4240" s="26"/>
      <c r="E4240" s="27"/>
    </row>
    <row r="4241" spans="4:5" x14ac:dyDescent="0.15">
      <c r="D4241" s="26"/>
      <c r="E4241" s="27"/>
    </row>
    <row r="4242" spans="4:5" x14ac:dyDescent="0.15">
      <c r="D4242" s="26"/>
      <c r="E4242" s="27"/>
    </row>
    <row r="4243" spans="4:5" x14ac:dyDescent="0.15">
      <c r="D4243" s="26"/>
      <c r="E4243" s="27"/>
    </row>
    <row r="4244" spans="4:5" x14ac:dyDescent="0.15">
      <c r="D4244" s="26"/>
      <c r="E4244" s="27"/>
    </row>
    <row r="4245" spans="4:5" x14ac:dyDescent="0.15">
      <c r="D4245" s="26"/>
      <c r="E4245" s="27"/>
    </row>
    <row r="4246" spans="4:5" x14ac:dyDescent="0.15">
      <c r="D4246" s="26"/>
      <c r="E4246" s="27"/>
    </row>
    <row r="4247" spans="4:5" x14ac:dyDescent="0.15">
      <c r="D4247" s="26"/>
      <c r="E4247" s="27"/>
    </row>
    <row r="4248" spans="4:5" x14ac:dyDescent="0.15">
      <c r="D4248" s="26"/>
      <c r="E4248" s="27"/>
    </row>
    <row r="4249" spans="4:5" x14ac:dyDescent="0.15">
      <c r="D4249" s="26"/>
      <c r="E4249" s="27"/>
    </row>
    <row r="4250" spans="4:5" x14ac:dyDescent="0.15">
      <c r="D4250" s="26"/>
      <c r="E4250" s="27"/>
    </row>
    <row r="4251" spans="4:5" x14ac:dyDescent="0.15">
      <c r="D4251" s="26"/>
      <c r="E4251" s="27"/>
    </row>
    <row r="4252" spans="4:5" x14ac:dyDescent="0.15">
      <c r="D4252" s="26"/>
      <c r="E4252" s="27"/>
    </row>
    <row r="4253" spans="4:5" x14ac:dyDescent="0.15">
      <c r="D4253" s="26"/>
      <c r="E4253" s="27"/>
    </row>
    <row r="4254" spans="4:5" x14ac:dyDescent="0.15">
      <c r="D4254" s="26"/>
      <c r="E4254" s="27"/>
    </row>
    <row r="4255" spans="4:5" x14ac:dyDescent="0.15">
      <c r="D4255" s="26"/>
      <c r="E4255" s="27"/>
    </row>
    <row r="4256" spans="4:5" x14ac:dyDescent="0.15">
      <c r="D4256" s="26"/>
      <c r="E4256" s="27"/>
    </row>
    <row r="4257" spans="4:5" x14ac:dyDescent="0.15">
      <c r="D4257" s="26"/>
      <c r="E4257" s="27"/>
    </row>
    <row r="4258" spans="4:5" x14ac:dyDescent="0.15">
      <c r="D4258" s="26"/>
      <c r="E4258" s="27"/>
    </row>
    <row r="4259" spans="4:5" x14ac:dyDescent="0.15">
      <c r="D4259" s="26"/>
      <c r="E4259" s="27"/>
    </row>
    <row r="4260" spans="4:5" x14ac:dyDescent="0.15">
      <c r="D4260" s="26"/>
      <c r="E4260" s="27"/>
    </row>
    <row r="4261" spans="4:5" x14ac:dyDescent="0.15">
      <c r="D4261" s="26"/>
      <c r="E4261" s="27"/>
    </row>
    <row r="4262" spans="4:5" x14ac:dyDescent="0.15">
      <c r="D4262" s="26"/>
      <c r="E4262" s="27"/>
    </row>
    <row r="4263" spans="4:5" x14ac:dyDescent="0.15">
      <c r="D4263" s="26"/>
      <c r="E4263" s="27"/>
    </row>
    <row r="4264" spans="4:5" x14ac:dyDescent="0.15">
      <c r="D4264" s="26"/>
      <c r="E4264" s="27"/>
    </row>
    <row r="4265" spans="4:5" x14ac:dyDescent="0.15">
      <c r="D4265" s="26"/>
      <c r="E4265" s="27"/>
    </row>
    <row r="4266" spans="4:5" x14ac:dyDescent="0.15">
      <c r="D4266" s="26"/>
      <c r="E4266" s="27"/>
    </row>
    <row r="4267" spans="4:5" x14ac:dyDescent="0.15">
      <c r="D4267" s="26"/>
      <c r="E4267" s="27"/>
    </row>
    <row r="4268" spans="4:5" x14ac:dyDescent="0.15">
      <c r="D4268" s="26"/>
      <c r="E4268" s="27"/>
    </row>
    <row r="4269" spans="4:5" x14ac:dyDescent="0.15">
      <c r="D4269" s="26"/>
      <c r="E4269" s="27"/>
    </row>
    <row r="4270" spans="4:5" x14ac:dyDescent="0.15">
      <c r="D4270" s="26"/>
      <c r="E4270" s="27"/>
    </row>
    <row r="4271" spans="4:5" x14ac:dyDescent="0.15">
      <c r="D4271" s="26"/>
      <c r="E4271" s="27"/>
    </row>
    <row r="4272" spans="4:5" x14ac:dyDescent="0.15">
      <c r="D4272" s="26"/>
      <c r="E4272" s="27"/>
    </row>
    <row r="4273" spans="4:5" x14ac:dyDescent="0.15">
      <c r="D4273" s="26"/>
      <c r="E4273" s="27"/>
    </row>
    <row r="4274" spans="4:5" x14ac:dyDescent="0.15">
      <c r="D4274" s="26"/>
      <c r="E4274" s="27"/>
    </row>
    <row r="4275" spans="4:5" x14ac:dyDescent="0.15">
      <c r="D4275" s="26"/>
      <c r="E4275" s="27"/>
    </row>
    <row r="4276" spans="4:5" x14ac:dyDescent="0.15">
      <c r="D4276" s="26"/>
      <c r="E4276" s="27"/>
    </row>
    <row r="4277" spans="4:5" x14ac:dyDescent="0.15">
      <c r="D4277" s="26"/>
      <c r="E4277" s="27"/>
    </row>
    <row r="4278" spans="4:5" x14ac:dyDescent="0.15">
      <c r="D4278" s="26"/>
      <c r="E4278" s="27"/>
    </row>
    <row r="4279" spans="4:5" x14ac:dyDescent="0.15">
      <c r="D4279" s="26"/>
      <c r="E4279" s="27"/>
    </row>
    <row r="4280" spans="4:5" x14ac:dyDescent="0.15">
      <c r="D4280" s="26"/>
      <c r="E4280" s="27"/>
    </row>
    <row r="4281" spans="4:5" x14ac:dyDescent="0.15">
      <c r="D4281" s="26"/>
      <c r="E4281" s="27"/>
    </row>
    <row r="4282" spans="4:5" x14ac:dyDescent="0.15">
      <c r="D4282" s="26"/>
      <c r="E4282" s="27"/>
    </row>
    <row r="4283" spans="4:5" x14ac:dyDescent="0.15">
      <c r="D4283" s="26"/>
      <c r="E4283" s="27"/>
    </row>
    <row r="4284" spans="4:5" x14ac:dyDescent="0.15">
      <c r="D4284" s="26"/>
      <c r="E4284" s="27"/>
    </row>
    <row r="4285" spans="4:5" x14ac:dyDescent="0.15">
      <c r="D4285" s="26"/>
      <c r="E4285" s="27"/>
    </row>
    <row r="4286" spans="4:5" x14ac:dyDescent="0.15">
      <c r="D4286" s="26"/>
      <c r="E4286" s="27"/>
    </row>
    <row r="4287" spans="4:5" x14ac:dyDescent="0.15">
      <c r="D4287" s="26"/>
      <c r="E4287" s="27"/>
    </row>
    <row r="4288" spans="4:5" x14ac:dyDescent="0.15">
      <c r="D4288" s="26"/>
      <c r="E4288" s="27"/>
    </row>
    <row r="4289" spans="4:5" x14ac:dyDescent="0.15">
      <c r="D4289" s="26"/>
      <c r="E4289" s="27"/>
    </row>
    <row r="4290" spans="4:5" x14ac:dyDescent="0.15">
      <c r="D4290" s="26"/>
      <c r="E4290" s="27"/>
    </row>
    <row r="4291" spans="4:5" x14ac:dyDescent="0.15">
      <c r="D4291" s="26"/>
      <c r="E4291" s="27"/>
    </row>
    <row r="4292" spans="4:5" x14ac:dyDescent="0.15">
      <c r="D4292" s="26"/>
      <c r="E4292" s="27"/>
    </row>
    <row r="4293" spans="4:5" x14ac:dyDescent="0.15">
      <c r="D4293" s="26"/>
      <c r="E4293" s="27"/>
    </row>
    <row r="4294" spans="4:5" x14ac:dyDescent="0.15">
      <c r="D4294" s="26"/>
      <c r="E4294" s="27"/>
    </row>
    <row r="4295" spans="4:5" x14ac:dyDescent="0.15">
      <c r="D4295" s="26"/>
      <c r="E4295" s="27"/>
    </row>
    <row r="4296" spans="4:5" x14ac:dyDescent="0.15">
      <c r="D4296" s="26"/>
      <c r="E4296" s="27"/>
    </row>
    <row r="4297" spans="4:5" x14ac:dyDescent="0.15">
      <c r="D4297" s="26"/>
      <c r="E4297" s="27"/>
    </row>
    <row r="4298" spans="4:5" x14ac:dyDescent="0.15">
      <c r="D4298" s="26"/>
      <c r="E4298" s="27"/>
    </row>
    <row r="4299" spans="4:5" x14ac:dyDescent="0.15">
      <c r="D4299" s="26"/>
      <c r="E4299" s="27"/>
    </row>
    <row r="4300" spans="4:5" x14ac:dyDescent="0.15">
      <c r="D4300" s="26"/>
      <c r="E4300" s="27"/>
    </row>
    <row r="4301" spans="4:5" x14ac:dyDescent="0.15">
      <c r="D4301" s="26"/>
      <c r="E4301" s="27"/>
    </row>
    <row r="4302" spans="4:5" x14ac:dyDescent="0.15">
      <c r="D4302" s="26"/>
      <c r="E4302" s="27"/>
    </row>
    <row r="4303" spans="4:5" x14ac:dyDescent="0.15">
      <c r="D4303" s="26"/>
      <c r="E4303" s="27"/>
    </row>
    <row r="4304" spans="4:5" x14ac:dyDescent="0.15">
      <c r="D4304" s="26"/>
      <c r="E4304" s="27"/>
    </row>
    <row r="4305" spans="4:5" x14ac:dyDescent="0.15">
      <c r="D4305" s="26"/>
      <c r="E4305" s="27"/>
    </row>
    <row r="4306" spans="4:5" x14ac:dyDescent="0.15">
      <c r="D4306" s="26"/>
      <c r="E4306" s="27"/>
    </row>
    <row r="4307" spans="4:5" x14ac:dyDescent="0.15">
      <c r="D4307" s="26"/>
      <c r="E4307" s="27"/>
    </row>
    <row r="4308" spans="4:5" x14ac:dyDescent="0.15">
      <c r="D4308" s="26"/>
      <c r="E4308" s="27"/>
    </row>
    <row r="4309" spans="4:5" x14ac:dyDescent="0.15">
      <c r="D4309" s="26"/>
      <c r="E4309" s="27"/>
    </row>
    <row r="4310" spans="4:5" x14ac:dyDescent="0.15">
      <c r="D4310" s="26"/>
      <c r="E4310" s="27"/>
    </row>
    <row r="4311" spans="4:5" x14ac:dyDescent="0.15">
      <c r="D4311" s="26"/>
      <c r="E4311" s="27"/>
    </row>
    <row r="4312" spans="4:5" x14ac:dyDescent="0.15">
      <c r="D4312" s="26"/>
      <c r="E4312" s="27"/>
    </row>
    <row r="4313" spans="4:5" x14ac:dyDescent="0.15">
      <c r="D4313" s="26"/>
      <c r="E4313" s="27"/>
    </row>
    <row r="4314" spans="4:5" x14ac:dyDescent="0.15">
      <c r="D4314" s="26"/>
      <c r="E4314" s="27"/>
    </row>
    <row r="4315" spans="4:5" x14ac:dyDescent="0.15">
      <c r="D4315" s="26"/>
      <c r="E4315" s="27"/>
    </row>
    <row r="4316" spans="4:5" x14ac:dyDescent="0.15">
      <c r="D4316" s="26"/>
      <c r="E4316" s="27"/>
    </row>
    <row r="4317" spans="4:5" x14ac:dyDescent="0.15">
      <c r="D4317" s="26"/>
      <c r="E4317" s="27"/>
    </row>
    <row r="4318" spans="4:5" x14ac:dyDescent="0.15">
      <c r="D4318" s="26"/>
      <c r="E4318" s="27"/>
    </row>
    <row r="4319" spans="4:5" x14ac:dyDescent="0.15">
      <c r="D4319" s="26"/>
      <c r="E4319" s="27"/>
    </row>
    <row r="4320" spans="4:5" x14ac:dyDescent="0.15">
      <c r="D4320" s="26"/>
      <c r="E4320" s="27"/>
    </row>
    <row r="4321" spans="4:5" x14ac:dyDescent="0.15">
      <c r="D4321" s="26"/>
      <c r="E4321" s="27"/>
    </row>
    <row r="4322" spans="4:5" x14ac:dyDescent="0.15">
      <c r="D4322" s="26"/>
      <c r="E4322" s="27"/>
    </row>
    <row r="4323" spans="4:5" x14ac:dyDescent="0.15">
      <c r="D4323" s="26"/>
      <c r="E4323" s="27"/>
    </row>
    <row r="4324" spans="4:5" x14ac:dyDescent="0.15">
      <c r="D4324" s="26"/>
      <c r="E4324" s="27"/>
    </row>
    <row r="4325" spans="4:5" x14ac:dyDescent="0.15">
      <c r="D4325" s="26"/>
      <c r="E4325" s="27"/>
    </row>
    <row r="4326" spans="4:5" x14ac:dyDescent="0.15">
      <c r="D4326" s="26"/>
      <c r="E4326" s="27"/>
    </row>
    <row r="4327" spans="4:5" x14ac:dyDescent="0.15">
      <c r="D4327" s="26"/>
      <c r="E4327" s="27"/>
    </row>
    <row r="4328" spans="4:5" x14ac:dyDescent="0.15">
      <c r="D4328" s="26"/>
      <c r="E4328" s="27"/>
    </row>
    <row r="4329" spans="4:5" x14ac:dyDescent="0.15">
      <c r="D4329" s="26"/>
      <c r="E4329" s="27"/>
    </row>
    <row r="4330" spans="4:5" x14ac:dyDescent="0.15">
      <c r="D4330" s="26"/>
      <c r="E4330" s="27"/>
    </row>
    <row r="4331" spans="4:5" x14ac:dyDescent="0.15">
      <c r="D4331" s="26"/>
      <c r="E4331" s="27"/>
    </row>
    <row r="4332" spans="4:5" x14ac:dyDescent="0.15">
      <c r="D4332" s="26"/>
      <c r="E4332" s="27"/>
    </row>
    <row r="4333" spans="4:5" x14ac:dyDescent="0.15">
      <c r="D4333" s="26"/>
      <c r="E4333" s="27"/>
    </row>
    <row r="4334" spans="4:5" x14ac:dyDescent="0.15">
      <c r="D4334" s="26"/>
      <c r="E4334" s="27"/>
    </row>
    <row r="4335" spans="4:5" x14ac:dyDescent="0.15">
      <c r="D4335" s="26"/>
      <c r="E4335" s="27"/>
    </row>
    <row r="4336" spans="4:5" x14ac:dyDescent="0.15">
      <c r="D4336" s="26"/>
      <c r="E4336" s="27"/>
    </row>
    <row r="4337" spans="4:5" x14ac:dyDescent="0.15">
      <c r="D4337" s="26"/>
      <c r="E4337" s="27"/>
    </row>
    <row r="4338" spans="4:5" x14ac:dyDescent="0.15">
      <c r="D4338" s="26"/>
      <c r="E4338" s="27"/>
    </row>
    <row r="4339" spans="4:5" x14ac:dyDescent="0.15">
      <c r="D4339" s="26"/>
      <c r="E4339" s="27"/>
    </row>
    <row r="4340" spans="4:5" x14ac:dyDescent="0.15">
      <c r="D4340" s="26"/>
      <c r="E4340" s="27"/>
    </row>
    <row r="4341" spans="4:5" x14ac:dyDescent="0.15">
      <c r="D4341" s="26"/>
      <c r="E4341" s="27"/>
    </row>
    <row r="4342" spans="4:5" x14ac:dyDescent="0.15">
      <c r="D4342" s="26"/>
      <c r="E4342" s="27"/>
    </row>
    <row r="4343" spans="4:5" x14ac:dyDescent="0.15">
      <c r="D4343" s="26"/>
      <c r="E4343" s="27"/>
    </row>
    <row r="4344" spans="4:5" x14ac:dyDescent="0.15">
      <c r="D4344" s="26"/>
      <c r="E4344" s="27"/>
    </row>
    <row r="4345" spans="4:5" x14ac:dyDescent="0.15">
      <c r="D4345" s="26"/>
      <c r="E4345" s="27"/>
    </row>
    <row r="4346" spans="4:5" x14ac:dyDescent="0.15">
      <c r="D4346" s="26"/>
      <c r="E4346" s="27"/>
    </row>
    <row r="4347" spans="4:5" x14ac:dyDescent="0.15">
      <c r="D4347" s="26"/>
      <c r="E4347" s="27"/>
    </row>
    <row r="4348" spans="4:5" x14ac:dyDescent="0.15">
      <c r="D4348" s="26"/>
      <c r="E4348" s="27"/>
    </row>
    <row r="4349" spans="4:5" x14ac:dyDescent="0.15">
      <c r="D4349" s="26"/>
      <c r="E4349" s="27"/>
    </row>
    <row r="4350" spans="4:5" x14ac:dyDescent="0.15">
      <c r="D4350" s="26"/>
      <c r="E4350" s="27"/>
    </row>
    <row r="4351" spans="4:5" x14ac:dyDescent="0.15">
      <c r="D4351" s="26"/>
      <c r="E4351" s="27"/>
    </row>
    <row r="4352" spans="4:5" x14ac:dyDescent="0.15">
      <c r="D4352" s="26"/>
      <c r="E4352" s="27"/>
    </row>
    <row r="4353" spans="4:5" x14ac:dyDescent="0.15">
      <c r="D4353" s="26"/>
      <c r="E4353" s="27"/>
    </row>
    <row r="4354" spans="4:5" x14ac:dyDescent="0.15">
      <c r="D4354" s="26"/>
      <c r="E4354" s="27"/>
    </row>
    <row r="4355" spans="4:5" x14ac:dyDescent="0.15">
      <c r="D4355" s="26"/>
      <c r="E4355" s="27"/>
    </row>
    <row r="4356" spans="4:5" x14ac:dyDescent="0.15">
      <c r="D4356" s="26"/>
      <c r="E4356" s="27"/>
    </row>
    <row r="4357" spans="4:5" x14ac:dyDescent="0.15">
      <c r="D4357" s="26"/>
      <c r="E4357" s="27"/>
    </row>
    <row r="4358" spans="4:5" x14ac:dyDescent="0.15">
      <c r="D4358" s="26"/>
      <c r="E4358" s="27"/>
    </row>
    <row r="4359" spans="4:5" x14ac:dyDescent="0.15">
      <c r="D4359" s="26"/>
      <c r="E4359" s="27"/>
    </row>
    <row r="4360" spans="4:5" x14ac:dyDescent="0.15">
      <c r="D4360" s="26"/>
      <c r="E4360" s="27"/>
    </row>
    <row r="4361" spans="4:5" x14ac:dyDescent="0.15">
      <c r="D4361" s="26"/>
      <c r="E4361" s="27"/>
    </row>
    <row r="4362" spans="4:5" x14ac:dyDescent="0.15">
      <c r="D4362" s="26"/>
      <c r="E4362" s="27"/>
    </row>
    <row r="4363" spans="4:5" x14ac:dyDescent="0.15">
      <c r="D4363" s="26"/>
      <c r="E4363" s="27"/>
    </row>
    <row r="4364" spans="4:5" x14ac:dyDescent="0.15">
      <c r="D4364" s="26"/>
      <c r="E4364" s="27"/>
    </row>
    <row r="4365" spans="4:5" x14ac:dyDescent="0.15">
      <c r="D4365" s="26"/>
      <c r="E4365" s="27"/>
    </row>
    <row r="4366" spans="4:5" x14ac:dyDescent="0.15">
      <c r="D4366" s="26"/>
      <c r="E4366" s="27"/>
    </row>
    <row r="4367" spans="4:5" x14ac:dyDescent="0.15">
      <c r="D4367" s="26"/>
      <c r="E4367" s="27"/>
    </row>
    <row r="4368" spans="4:5" x14ac:dyDescent="0.15">
      <c r="D4368" s="26"/>
      <c r="E4368" s="27"/>
    </row>
    <row r="4369" spans="4:5" x14ac:dyDescent="0.15">
      <c r="D4369" s="26"/>
      <c r="E4369" s="27"/>
    </row>
    <row r="4370" spans="4:5" x14ac:dyDescent="0.15">
      <c r="D4370" s="26"/>
      <c r="E4370" s="27"/>
    </row>
    <row r="4371" spans="4:5" x14ac:dyDescent="0.15">
      <c r="D4371" s="26"/>
      <c r="E4371" s="27"/>
    </row>
    <row r="4372" spans="4:5" x14ac:dyDescent="0.15">
      <c r="D4372" s="26"/>
      <c r="E4372" s="27"/>
    </row>
    <row r="4373" spans="4:5" x14ac:dyDescent="0.15">
      <c r="D4373" s="26"/>
      <c r="E4373" s="27"/>
    </row>
    <row r="4374" spans="4:5" x14ac:dyDescent="0.15">
      <c r="D4374" s="26"/>
      <c r="E4374" s="27"/>
    </row>
    <row r="4375" spans="4:5" x14ac:dyDescent="0.15">
      <c r="D4375" s="26"/>
      <c r="E4375" s="27"/>
    </row>
    <row r="4376" spans="4:5" x14ac:dyDescent="0.15">
      <c r="D4376" s="26"/>
      <c r="E4376" s="27"/>
    </row>
    <row r="4377" spans="4:5" x14ac:dyDescent="0.15">
      <c r="D4377" s="26"/>
      <c r="E4377" s="27"/>
    </row>
    <row r="4378" spans="4:5" x14ac:dyDescent="0.15">
      <c r="D4378" s="26"/>
      <c r="E4378" s="27"/>
    </row>
    <row r="4379" spans="4:5" x14ac:dyDescent="0.15">
      <c r="D4379" s="26"/>
      <c r="E4379" s="27"/>
    </row>
    <row r="4380" spans="4:5" x14ac:dyDescent="0.15">
      <c r="D4380" s="26"/>
      <c r="E4380" s="27"/>
    </row>
    <row r="4381" spans="4:5" x14ac:dyDescent="0.15">
      <c r="D4381" s="26"/>
      <c r="E4381" s="27"/>
    </row>
    <row r="4382" spans="4:5" x14ac:dyDescent="0.15">
      <c r="D4382" s="26"/>
      <c r="E4382" s="27"/>
    </row>
    <row r="4383" spans="4:5" x14ac:dyDescent="0.15">
      <c r="D4383" s="26"/>
      <c r="E4383" s="27"/>
    </row>
    <row r="4384" spans="4:5" x14ac:dyDescent="0.15">
      <c r="D4384" s="26"/>
      <c r="E4384" s="27"/>
    </row>
    <row r="4385" spans="4:5" x14ac:dyDescent="0.15">
      <c r="D4385" s="26"/>
      <c r="E4385" s="27"/>
    </row>
    <row r="4386" spans="4:5" x14ac:dyDescent="0.15">
      <c r="D4386" s="26"/>
      <c r="E4386" s="27"/>
    </row>
    <row r="4387" spans="4:5" x14ac:dyDescent="0.15">
      <c r="D4387" s="26"/>
      <c r="E4387" s="27"/>
    </row>
    <row r="4388" spans="4:5" x14ac:dyDescent="0.15">
      <c r="D4388" s="26"/>
      <c r="E4388" s="27"/>
    </row>
    <row r="4389" spans="4:5" x14ac:dyDescent="0.15">
      <c r="D4389" s="26"/>
      <c r="E4389" s="27"/>
    </row>
    <row r="4390" spans="4:5" x14ac:dyDescent="0.15">
      <c r="D4390" s="26"/>
      <c r="E4390" s="27"/>
    </row>
    <row r="4391" spans="4:5" x14ac:dyDescent="0.15">
      <c r="D4391" s="26"/>
      <c r="E4391" s="27"/>
    </row>
    <row r="4392" spans="4:5" x14ac:dyDescent="0.15">
      <c r="D4392" s="26"/>
      <c r="E4392" s="27"/>
    </row>
    <row r="4393" spans="4:5" x14ac:dyDescent="0.15">
      <c r="D4393" s="26"/>
      <c r="E4393" s="27"/>
    </row>
    <row r="4394" spans="4:5" x14ac:dyDescent="0.15">
      <c r="D4394" s="26"/>
      <c r="E4394" s="27"/>
    </row>
    <row r="4395" spans="4:5" x14ac:dyDescent="0.15">
      <c r="D4395" s="26"/>
      <c r="E4395" s="27"/>
    </row>
    <row r="4396" spans="4:5" x14ac:dyDescent="0.15">
      <c r="D4396" s="26"/>
      <c r="E4396" s="27"/>
    </row>
    <row r="4397" spans="4:5" x14ac:dyDescent="0.15">
      <c r="D4397" s="26"/>
      <c r="E4397" s="27"/>
    </row>
    <row r="4398" spans="4:5" x14ac:dyDescent="0.15">
      <c r="D4398" s="26"/>
      <c r="E4398" s="27"/>
    </row>
    <row r="4399" spans="4:5" x14ac:dyDescent="0.15">
      <c r="D4399" s="26"/>
      <c r="E4399" s="27"/>
    </row>
    <row r="4400" spans="4:5" x14ac:dyDescent="0.15">
      <c r="D4400" s="26"/>
      <c r="E4400" s="27"/>
    </row>
    <row r="4401" spans="4:5" x14ac:dyDescent="0.15">
      <c r="D4401" s="26"/>
      <c r="E4401" s="27"/>
    </row>
    <row r="4402" spans="4:5" x14ac:dyDescent="0.15">
      <c r="D4402" s="26"/>
      <c r="E4402" s="27"/>
    </row>
    <row r="4403" spans="4:5" x14ac:dyDescent="0.15">
      <c r="D4403" s="26"/>
      <c r="E4403" s="27"/>
    </row>
    <row r="4404" spans="4:5" x14ac:dyDescent="0.15">
      <c r="D4404" s="26"/>
      <c r="E4404" s="27"/>
    </row>
    <row r="4405" spans="4:5" x14ac:dyDescent="0.15">
      <c r="D4405" s="26"/>
      <c r="E4405" s="27"/>
    </row>
    <row r="4406" spans="4:5" x14ac:dyDescent="0.15">
      <c r="D4406" s="26"/>
      <c r="E4406" s="27"/>
    </row>
    <row r="4407" spans="4:5" x14ac:dyDescent="0.15">
      <c r="D4407" s="26"/>
      <c r="E4407" s="27"/>
    </row>
    <row r="4408" spans="4:5" x14ac:dyDescent="0.15">
      <c r="D4408" s="26"/>
      <c r="E4408" s="27"/>
    </row>
    <row r="4409" spans="4:5" x14ac:dyDescent="0.15">
      <c r="D4409" s="26"/>
      <c r="E4409" s="27"/>
    </row>
    <row r="4410" spans="4:5" x14ac:dyDescent="0.15">
      <c r="D4410" s="26"/>
      <c r="E4410" s="27"/>
    </row>
    <row r="4411" spans="4:5" x14ac:dyDescent="0.15">
      <c r="D4411" s="26"/>
      <c r="E4411" s="27"/>
    </row>
    <row r="4412" spans="4:5" x14ac:dyDescent="0.15">
      <c r="D4412" s="26"/>
      <c r="E4412" s="27"/>
    </row>
    <row r="4413" spans="4:5" x14ac:dyDescent="0.15">
      <c r="D4413" s="26"/>
      <c r="E4413" s="27"/>
    </row>
    <row r="4414" spans="4:5" x14ac:dyDescent="0.15">
      <c r="D4414" s="26"/>
      <c r="E4414" s="27"/>
    </row>
    <row r="4415" spans="4:5" x14ac:dyDescent="0.15">
      <c r="D4415" s="26"/>
      <c r="E4415" s="27"/>
    </row>
    <row r="4416" spans="4:5" x14ac:dyDescent="0.15">
      <c r="D4416" s="26"/>
      <c r="E4416" s="27"/>
    </row>
    <row r="4417" spans="4:5" x14ac:dyDescent="0.15">
      <c r="D4417" s="26"/>
      <c r="E4417" s="27"/>
    </row>
    <row r="4418" spans="4:5" x14ac:dyDescent="0.15">
      <c r="D4418" s="26"/>
      <c r="E4418" s="27"/>
    </row>
    <row r="4419" spans="4:5" x14ac:dyDescent="0.15">
      <c r="D4419" s="26"/>
      <c r="E4419" s="27"/>
    </row>
    <row r="4420" spans="4:5" x14ac:dyDescent="0.15">
      <c r="D4420" s="26"/>
      <c r="E4420" s="27"/>
    </row>
    <row r="4421" spans="4:5" x14ac:dyDescent="0.15">
      <c r="D4421" s="26"/>
      <c r="E4421" s="27"/>
    </row>
    <row r="4422" spans="4:5" x14ac:dyDescent="0.15">
      <c r="D4422" s="26"/>
      <c r="E4422" s="27"/>
    </row>
    <row r="4423" spans="4:5" x14ac:dyDescent="0.15">
      <c r="D4423" s="26"/>
      <c r="E4423" s="27"/>
    </row>
    <row r="4424" spans="4:5" x14ac:dyDescent="0.15">
      <c r="D4424" s="26"/>
      <c r="E4424" s="27"/>
    </row>
    <row r="4425" spans="4:5" x14ac:dyDescent="0.15">
      <c r="D4425" s="26"/>
      <c r="E4425" s="27"/>
    </row>
    <row r="4426" spans="4:5" x14ac:dyDescent="0.15">
      <c r="D4426" s="26"/>
      <c r="E4426" s="27"/>
    </row>
    <row r="4427" spans="4:5" x14ac:dyDescent="0.15">
      <c r="D4427" s="26"/>
      <c r="E4427" s="27"/>
    </row>
    <row r="4428" spans="4:5" x14ac:dyDescent="0.15">
      <c r="D4428" s="26"/>
      <c r="E4428" s="27"/>
    </row>
    <row r="4429" spans="4:5" x14ac:dyDescent="0.15">
      <c r="D4429" s="26"/>
      <c r="E4429" s="27"/>
    </row>
    <row r="4430" spans="4:5" x14ac:dyDescent="0.15">
      <c r="D4430" s="26"/>
      <c r="E4430" s="27"/>
    </row>
    <row r="4431" spans="4:5" x14ac:dyDescent="0.15">
      <c r="D4431" s="26"/>
      <c r="E4431" s="27"/>
    </row>
    <row r="4432" spans="4:5" x14ac:dyDescent="0.15">
      <c r="D4432" s="26"/>
      <c r="E4432" s="27"/>
    </row>
    <row r="4433" spans="4:5" x14ac:dyDescent="0.15">
      <c r="D4433" s="26"/>
      <c r="E4433" s="27"/>
    </row>
    <row r="4434" spans="4:5" x14ac:dyDescent="0.15">
      <c r="D4434" s="26"/>
      <c r="E4434" s="27"/>
    </row>
    <row r="4435" spans="4:5" x14ac:dyDescent="0.15">
      <c r="D4435" s="26"/>
      <c r="E4435" s="27"/>
    </row>
    <row r="4436" spans="4:5" x14ac:dyDescent="0.15">
      <c r="D4436" s="26"/>
      <c r="E4436" s="27"/>
    </row>
    <row r="4437" spans="4:5" x14ac:dyDescent="0.15">
      <c r="D4437" s="26"/>
      <c r="E4437" s="27"/>
    </row>
    <row r="4438" spans="4:5" x14ac:dyDescent="0.15">
      <c r="D4438" s="26"/>
      <c r="E4438" s="27"/>
    </row>
    <row r="4439" spans="4:5" x14ac:dyDescent="0.15">
      <c r="D4439" s="26"/>
      <c r="E4439" s="27"/>
    </row>
    <row r="4440" spans="4:5" x14ac:dyDescent="0.15">
      <c r="D4440" s="26"/>
      <c r="E4440" s="27"/>
    </row>
    <row r="4441" spans="4:5" x14ac:dyDescent="0.15">
      <c r="D4441" s="26"/>
      <c r="E4441" s="27"/>
    </row>
    <row r="4442" spans="4:5" x14ac:dyDescent="0.15">
      <c r="D4442" s="26"/>
      <c r="E4442" s="27"/>
    </row>
    <row r="4443" spans="4:5" x14ac:dyDescent="0.15">
      <c r="D4443" s="26"/>
      <c r="E4443" s="27"/>
    </row>
    <row r="4444" spans="4:5" x14ac:dyDescent="0.15">
      <c r="D4444" s="26"/>
      <c r="E4444" s="27"/>
    </row>
    <row r="4445" spans="4:5" x14ac:dyDescent="0.15">
      <c r="D4445" s="26"/>
      <c r="E4445" s="27"/>
    </row>
    <row r="4446" spans="4:5" x14ac:dyDescent="0.15">
      <c r="D4446" s="26"/>
      <c r="E4446" s="27"/>
    </row>
    <row r="4447" spans="4:5" x14ac:dyDescent="0.15">
      <c r="D4447" s="26"/>
      <c r="E4447" s="27"/>
    </row>
    <row r="4448" spans="4:5" x14ac:dyDescent="0.15">
      <c r="D4448" s="26"/>
      <c r="E4448" s="27"/>
    </row>
    <row r="4449" spans="4:5" x14ac:dyDescent="0.15">
      <c r="D4449" s="26"/>
      <c r="E4449" s="27"/>
    </row>
    <row r="4450" spans="4:5" x14ac:dyDescent="0.15">
      <c r="D4450" s="26"/>
      <c r="E4450" s="27"/>
    </row>
    <row r="4451" spans="4:5" x14ac:dyDescent="0.15">
      <c r="D4451" s="26"/>
      <c r="E4451" s="27"/>
    </row>
    <row r="4452" spans="4:5" x14ac:dyDescent="0.15">
      <c r="D4452" s="26"/>
      <c r="E4452" s="27"/>
    </row>
    <row r="4453" spans="4:5" x14ac:dyDescent="0.15">
      <c r="D4453" s="26"/>
      <c r="E4453" s="27"/>
    </row>
    <row r="4454" spans="4:5" x14ac:dyDescent="0.15">
      <c r="D4454" s="26"/>
      <c r="E4454" s="27"/>
    </row>
    <row r="4455" spans="4:5" x14ac:dyDescent="0.15">
      <c r="D4455" s="26"/>
      <c r="E4455" s="27"/>
    </row>
    <row r="4456" spans="4:5" x14ac:dyDescent="0.15">
      <c r="D4456" s="26"/>
      <c r="E4456" s="27"/>
    </row>
    <row r="4457" spans="4:5" x14ac:dyDescent="0.15">
      <c r="D4457" s="26"/>
      <c r="E4457" s="27"/>
    </row>
    <row r="4458" spans="4:5" x14ac:dyDescent="0.15">
      <c r="D4458" s="26"/>
      <c r="E4458" s="27"/>
    </row>
    <row r="4459" spans="4:5" x14ac:dyDescent="0.15">
      <c r="D4459" s="26"/>
      <c r="E4459" s="27"/>
    </row>
    <row r="4460" spans="4:5" x14ac:dyDescent="0.15">
      <c r="D4460" s="26"/>
      <c r="E4460" s="27"/>
    </row>
    <row r="4461" spans="4:5" x14ac:dyDescent="0.15">
      <c r="D4461" s="26"/>
      <c r="E4461" s="27"/>
    </row>
    <row r="4462" spans="4:5" x14ac:dyDescent="0.15">
      <c r="D4462" s="26"/>
      <c r="E4462" s="27"/>
    </row>
    <row r="4463" spans="4:5" x14ac:dyDescent="0.15">
      <c r="D4463" s="26"/>
      <c r="E4463" s="27"/>
    </row>
    <row r="4464" spans="4:5" x14ac:dyDescent="0.15">
      <c r="D4464" s="26"/>
      <c r="E4464" s="27"/>
    </row>
    <row r="4465" spans="4:5" x14ac:dyDescent="0.15">
      <c r="D4465" s="26"/>
      <c r="E4465" s="27"/>
    </row>
    <row r="4466" spans="4:5" x14ac:dyDescent="0.15">
      <c r="D4466" s="26"/>
      <c r="E4466" s="27"/>
    </row>
    <row r="4467" spans="4:5" x14ac:dyDescent="0.15">
      <c r="D4467" s="26"/>
      <c r="E4467" s="27"/>
    </row>
    <row r="4468" spans="4:5" x14ac:dyDescent="0.15">
      <c r="D4468" s="26"/>
      <c r="E4468" s="27"/>
    </row>
    <row r="4469" spans="4:5" x14ac:dyDescent="0.15">
      <c r="D4469" s="26"/>
      <c r="E4469" s="27"/>
    </row>
    <row r="4470" spans="4:5" x14ac:dyDescent="0.15">
      <c r="D4470" s="26"/>
      <c r="E4470" s="27"/>
    </row>
    <row r="4471" spans="4:5" x14ac:dyDescent="0.15">
      <c r="D4471" s="26"/>
      <c r="E4471" s="27"/>
    </row>
    <row r="4472" spans="4:5" x14ac:dyDescent="0.15">
      <c r="D4472" s="26"/>
      <c r="E4472" s="27"/>
    </row>
    <row r="4473" spans="4:5" x14ac:dyDescent="0.15">
      <c r="D4473" s="26"/>
      <c r="E4473" s="27"/>
    </row>
    <row r="4474" spans="4:5" x14ac:dyDescent="0.15">
      <c r="D4474" s="26"/>
      <c r="E4474" s="27"/>
    </row>
    <row r="4475" spans="4:5" x14ac:dyDescent="0.15">
      <c r="D4475" s="26"/>
      <c r="E4475" s="27"/>
    </row>
    <row r="4476" spans="4:5" x14ac:dyDescent="0.15">
      <c r="D4476" s="26"/>
      <c r="E4476" s="27"/>
    </row>
    <row r="4477" spans="4:5" x14ac:dyDescent="0.15">
      <c r="D4477" s="26"/>
      <c r="E4477" s="27"/>
    </row>
    <row r="4478" spans="4:5" x14ac:dyDescent="0.15">
      <c r="D4478" s="26"/>
      <c r="E4478" s="27"/>
    </row>
    <row r="4479" spans="4:5" x14ac:dyDescent="0.15">
      <c r="D4479" s="26"/>
      <c r="E4479" s="27"/>
    </row>
    <row r="4480" spans="4:5" x14ac:dyDescent="0.15">
      <c r="D4480" s="26"/>
      <c r="E4480" s="27"/>
    </row>
    <row r="4481" spans="4:5" x14ac:dyDescent="0.15">
      <c r="D4481" s="26"/>
      <c r="E4481" s="27"/>
    </row>
    <row r="4482" spans="4:5" x14ac:dyDescent="0.15">
      <c r="D4482" s="26"/>
      <c r="E4482" s="27"/>
    </row>
    <row r="4483" spans="4:5" x14ac:dyDescent="0.15">
      <c r="D4483" s="26"/>
      <c r="E4483" s="27"/>
    </row>
    <row r="4484" spans="4:5" x14ac:dyDescent="0.15">
      <c r="D4484" s="26"/>
      <c r="E4484" s="27"/>
    </row>
    <row r="4485" spans="4:5" x14ac:dyDescent="0.15">
      <c r="D4485" s="26"/>
      <c r="E4485" s="27"/>
    </row>
    <row r="4486" spans="4:5" x14ac:dyDescent="0.15">
      <c r="D4486" s="26"/>
      <c r="E4486" s="27"/>
    </row>
    <row r="4487" spans="4:5" x14ac:dyDescent="0.15">
      <c r="D4487" s="26"/>
      <c r="E4487" s="27"/>
    </row>
    <row r="4488" spans="4:5" x14ac:dyDescent="0.15">
      <c r="D4488" s="26"/>
      <c r="E4488" s="27"/>
    </row>
    <row r="4489" spans="4:5" x14ac:dyDescent="0.15">
      <c r="D4489" s="26"/>
      <c r="E4489" s="27"/>
    </row>
    <row r="4490" spans="4:5" x14ac:dyDescent="0.15">
      <c r="D4490" s="26"/>
      <c r="E4490" s="27"/>
    </row>
    <row r="4491" spans="4:5" x14ac:dyDescent="0.15">
      <c r="D4491" s="26"/>
      <c r="E4491" s="27"/>
    </row>
    <row r="4492" spans="4:5" x14ac:dyDescent="0.15">
      <c r="D4492" s="26"/>
      <c r="E4492" s="27"/>
    </row>
    <row r="4493" spans="4:5" x14ac:dyDescent="0.15">
      <c r="D4493" s="26"/>
      <c r="E4493" s="27"/>
    </row>
    <row r="4494" spans="4:5" x14ac:dyDescent="0.15">
      <c r="D4494" s="26"/>
      <c r="E4494" s="27"/>
    </row>
    <row r="4495" spans="4:5" x14ac:dyDescent="0.15">
      <c r="D4495" s="26"/>
      <c r="E4495" s="27"/>
    </row>
    <row r="4496" spans="4:5" x14ac:dyDescent="0.15">
      <c r="D4496" s="26"/>
      <c r="E4496" s="27"/>
    </row>
    <row r="4497" spans="4:5" x14ac:dyDescent="0.15">
      <c r="D4497" s="26"/>
      <c r="E4497" s="27"/>
    </row>
    <row r="4498" spans="4:5" x14ac:dyDescent="0.15">
      <c r="D4498" s="26"/>
      <c r="E4498" s="27"/>
    </row>
    <row r="4499" spans="4:5" x14ac:dyDescent="0.15">
      <c r="D4499" s="26"/>
      <c r="E4499" s="27"/>
    </row>
    <row r="4500" spans="4:5" x14ac:dyDescent="0.15">
      <c r="D4500" s="26"/>
      <c r="E4500" s="27"/>
    </row>
    <row r="4501" spans="4:5" x14ac:dyDescent="0.15">
      <c r="D4501" s="26"/>
      <c r="E4501" s="27"/>
    </row>
    <row r="4502" spans="4:5" x14ac:dyDescent="0.15">
      <c r="D4502" s="26"/>
      <c r="E4502" s="27"/>
    </row>
    <row r="4503" spans="4:5" x14ac:dyDescent="0.15">
      <c r="D4503" s="26"/>
      <c r="E4503" s="27"/>
    </row>
    <row r="4504" spans="4:5" x14ac:dyDescent="0.15">
      <c r="D4504" s="26"/>
      <c r="E4504" s="27"/>
    </row>
    <row r="4505" spans="4:5" x14ac:dyDescent="0.15">
      <c r="D4505" s="26"/>
      <c r="E4505" s="27"/>
    </row>
    <row r="4506" spans="4:5" x14ac:dyDescent="0.15">
      <c r="D4506" s="26"/>
      <c r="E4506" s="27"/>
    </row>
    <row r="4507" spans="4:5" x14ac:dyDescent="0.15">
      <c r="D4507" s="26"/>
      <c r="E4507" s="27"/>
    </row>
    <row r="4508" spans="4:5" x14ac:dyDescent="0.15">
      <c r="D4508" s="26"/>
      <c r="E4508" s="27"/>
    </row>
    <row r="4509" spans="4:5" x14ac:dyDescent="0.15">
      <c r="D4509" s="26"/>
      <c r="E4509" s="27"/>
    </row>
    <row r="4510" spans="4:5" x14ac:dyDescent="0.15">
      <c r="D4510" s="26"/>
      <c r="E4510" s="27"/>
    </row>
    <row r="4511" spans="4:5" x14ac:dyDescent="0.15">
      <c r="D4511" s="26"/>
      <c r="E4511" s="27"/>
    </row>
    <row r="4512" spans="4:5" x14ac:dyDescent="0.15">
      <c r="D4512" s="26"/>
      <c r="E4512" s="27"/>
    </row>
    <row r="4513" spans="4:5" x14ac:dyDescent="0.15">
      <c r="D4513" s="26"/>
      <c r="E4513" s="27"/>
    </row>
    <row r="4514" spans="4:5" x14ac:dyDescent="0.15">
      <c r="D4514" s="26"/>
      <c r="E4514" s="27"/>
    </row>
    <row r="4515" spans="4:5" x14ac:dyDescent="0.15">
      <c r="D4515" s="26"/>
      <c r="E4515" s="27"/>
    </row>
    <row r="4516" spans="4:5" x14ac:dyDescent="0.15">
      <c r="D4516" s="26"/>
      <c r="E4516" s="27"/>
    </row>
    <row r="4517" spans="4:5" x14ac:dyDescent="0.15">
      <c r="D4517" s="26"/>
      <c r="E4517" s="27"/>
    </row>
    <row r="4518" spans="4:5" x14ac:dyDescent="0.15">
      <c r="D4518" s="26"/>
      <c r="E4518" s="27"/>
    </row>
    <row r="4519" spans="4:5" x14ac:dyDescent="0.15">
      <c r="D4519" s="26"/>
      <c r="E4519" s="27"/>
    </row>
    <row r="4520" spans="4:5" x14ac:dyDescent="0.15">
      <c r="D4520" s="26"/>
      <c r="E4520" s="27"/>
    </row>
    <row r="4521" spans="4:5" x14ac:dyDescent="0.15">
      <c r="D4521" s="26"/>
      <c r="E4521" s="27"/>
    </row>
    <row r="4522" spans="4:5" x14ac:dyDescent="0.15">
      <c r="D4522" s="26"/>
      <c r="E4522" s="27"/>
    </row>
    <row r="4523" spans="4:5" x14ac:dyDescent="0.15">
      <c r="D4523" s="26"/>
      <c r="E4523" s="27"/>
    </row>
    <row r="4524" spans="4:5" x14ac:dyDescent="0.15">
      <c r="D4524" s="26"/>
      <c r="E4524" s="27"/>
    </row>
    <row r="4525" spans="4:5" x14ac:dyDescent="0.15">
      <c r="D4525" s="26"/>
      <c r="E4525" s="27"/>
    </row>
    <row r="4526" spans="4:5" x14ac:dyDescent="0.15">
      <c r="D4526" s="26"/>
      <c r="E4526" s="27"/>
    </row>
    <row r="4527" spans="4:5" x14ac:dyDescent="0.15">
      <c r="D4527" s="26"/>
      <c r="E4527" s="27"/>
    </row>
    <row r="4528" spans="4:5" x14ac:dyDescent="0.15">
      <c r="D4528" s="26"/>
      <c r="E4528" s="27"/>
    </row>
    <row r="4529" spans="4:5" x14ac:dyDescent="0.15">
      <c r="D4529" s="26"/>
      <c r="E4529" s="27"/>
    </row>
    <row r="4530" spans="4:5" x14ac:dyDescent="0.15">
      <c r="D4530" s="26"/>
      <c r="E4530" s="27"/>
    </row>
    <row r="4531" spans="4:5" x14ac:dyDescent="0.15">
      <c r="D4531" s="26"/>
      <c r="E4531" s="27"/>
    </row>
    <row r="4532" spans="4:5" x14ac:dyDescent="0.15">
      <c r="D4532" s="26"/>
      <c r="E4532" s="27"/>
    </row>
    <row r="4533" spans="4:5" x14ac:dyDescent="0.15">
      <c r="D4533" s="26"/>
      <c r="E4533" s="27"/>
    </row>
    <row r="4534" spans="4:5" x14ac:dyDescent="0.15">
      <c r="D4534" s="26"/>
      <c r="E4534" s="27"/>
    </row>
    <row r="4535" spans="4:5" x14ac:dyDescent="0.15">
      <c r="D4535" s="26"/>
      <c r="E4535" s="27"/>
    </row>
    <row r="4536" spans="4:5" x14ac:dyDescent="0.15">
      <c r="D4536" s="26"/>
      <c r="E4536" s="27"/>
    </row>
    <row r="4537" spans="4:5" x14ac:dyDescent="0.15">
      <c r="D4537" s="26"/>
      <c r="E4537" s="27"/>
    </row>
    <row r="4538" spans="4:5" x14ac:dyDescent="0.15">
      <c r="D4538" s="26"/>
      <c r="E4538" s="27"/>
    </row>
    <row r="4539" spans="4:5" x14ac:dyDescent="0.15">
      <c r="D4539" s="26"/>
      <c r="E4539" s="27"/>
    </row>
    <row r="4540" spans="4:5" x14ac:dyDescent="0.15">
      <c r="D4540" s="26"/>
      <c r="E4540" s="27"/>
    </row>
    <row r="4541" spans="4:5" x14ac:dyDescent="0.15">
      <c r="D4541" s="26"/>
      <c r="E4541" s="27"/>
    </row>
    <row r="4542" spans="4:5" x14ac:dyDescent="0.15">
      <c r="D4542" s="26"/>
      <c r="E4542" s="27"/>
    </row>
    <row r="4543" spans="4:5" x14ac:dyDescent="0.15">
      <c r="D4543" s="26"/>
      <c r="E4543" s="27"/>
    </row>
    <row r="4544" spans="4:5" x14ac:dyDescent="0.15">
      <c r="D4544" s="26"/>
      <c r="E4544" s="27"/>
    </row>
    <row r="4545" spans="4:5" x14ac:dyDescent="0.15">
      <c r="D4545" s="26"/>
      <c r="E4545" s="27"/>
    </row>
    <row r="4546" spans="4:5" x14ac:dyDescent="0.15">
      <c r="D4546" s="26"/>
      <c r="E4546" s="27"/>
    </row>
    <row r="4547" spans="4:5" x14ac:dyDescent="0.15">
      <c r="D4547" s="26"/>
      <c r="E4547" s="27"/>
    </row>
    <row r="4548" spans="4:5" x14ac:dyDescent="0.15">
      <c r="D4548" s="26"/>
      <c r="E4548" s="27"/>
    </row>
    <row r="4549" spans="4:5" x14ac:dyDescent="0.15">
      <c r="D4549" s="26"/>
      <c r="E4549" s="27"/>
    </row>
    <row r="4550" spans="4:5" x14ac:dyDescent="0.15">
      <c r="D4550" s="26"/>
      <c r="E4550" s="27"/>
    </row>
    <row r="4551" spans="4:5" x14ac:dyDescent="0.15">
      <c r="D4551" s="26"/>
      <c r="E4551" s="27"/>
    </row>
    <row r="4552" spans="4:5" x14ac:dyDescent="0.15">
      <c r="D4552" s="26"/>
      <c r="E4552" s="27"/>
    </row>
    <row r="4553" spans="4:5" x14ac:dyDescent="0.15">
      <c r="D4553" s="26"/>
      <c r="E4553" s="27"/>
    </row>
    <row r="4554" spans="4:5" x14ac:dyDescent="0.15">
      <c r="D4554" s="26"/>
      <c r="E4554" s="27"/>
    </row>
    <row r="4555" spans="4:5" x14ac:dyDescent="0.15">
      <c r="D4555" s="26"/>
      <c r="E4555" s="27"/>
    </row>
    <row r="4556" spans="4:5" x14ac:dyDescent="0.15">
      <c r="D4556" s="26"/>
      <c r="E4556" s="27"/>
    </row>
    <row r="4557" spans="4:5" x14ac:dyDescent="0.15">
      <c r="D4557" s="26"/>
      <c r="E4557" s="27"/>
    </row>
    <row r="4558" spans="4:5" x14ac:dyDescent="0.15">
      <c r="D4558" s="26"/>
      <c r="E4558" s="27"/>
    </row>
    <row r="4559" spans="4:5" x14ac:dyDescent="0.15">
      <c r="D4559" s="26"/>
      <c r="E4559" s="27"/>
    </row>
    <row r="4560" spans="4:5" x14ac:dyDescent="0.15">
      <c r="D4560" s="26"/>
      <c r="E4560" s="27"/>
    </row>
    <row r="4561" spans="4:5" x14ac:dyDescent="0.15">
      <c r="D4561" s="26"/>
      <c r="E4561" s="27"/>
    </row>
    <row r="4562" spans="4:5" x14ac:dyDescent="0.15">
      <c r="D4562" s="26"/>
      <c r="E4562" s="27"/>
    </row>
    <row r="4563" spans="4:5" x14ac:dyDescent="0.15">
      <c r="D4563" s="26"/>
      <c r="E4563" s="27"/>
    </row>
    <row r="4564" spans="4:5" x14ac:dyDescent="0.15">
      <c r="D4564" s="26"/>
      <c r="E4564" s="27"/>
    </row>
    <row r="4565" spans="4:5" x14ac:dyDescent="0.15">
      <c r="D4565" s="26"/>
      <c r="E4565" s="27"/>
    </row>
    <row r="4566" spans="4:5" x14ac:dyDescent="0.15">
      <c r="D4566" s="26"/>
      <c r="E4566" s="27"/>
    </row>
    <row r="4567" spans="4:5" x14ac:dyDescent="0.15">
      <c r="D4567" s="26"/>
      <c r="E4567" s="27"/>
    </row>
    <row r="4568" spans="4:5" x14ac:dyDescent="0.15">
      <c r="D4568" s="26"/>
      <c r="E4568" s="27"/>
    </row>
    <row r="4569" spans="4:5" x14ac:dyDescent="0.15">
      <c r="D4569" s="26"/>
      <c r="E4569" s="27"/>
    </row>
    <row r="4570" spans="4:5" x14ac:dyDescent="0.15">
      <c r="D4570" s="26"/>
      <c r="E4570" s="27"/>
    </row>
    <row r="4571" spans="4:5" x14ac:dyDescent="0.15">
      <c r="D4571" s="26"/>
      <c r="E4571" s="27"/>
    </row>
    <row r="4572" spans="4:5" x14ac:dyDescent="0.15">
      <c r="D4572" s="26"/>
      <c r="E4572" s="27"/>
    </row>
    <row r="4573" spans="4:5" x14ac:dyDescent="0.15">
      <c r="D4573" s="26"/>
      <c r="E4573" s="27"/>
    </row>
    <row r="4574" spans="4:5" x14ac:dyDescent="0.15">
      <c r="D4574" s="26"/>
      <c r="E4574" s="27"/>
    </row>
    <row r="4575" spans="4:5" x14ac:dyDescent="0.15">
      <c r="D4575" s="26"/>
      <c r="E4575" s="27"/>
    </row>
    <row r="4576" spans="4:5" x14ac:dyDescent="0.15">
      <c r="D4576" s="26"/>
      <c r="E4576" s="27"/>
    </row>
    <row r="4577" spans="4:5" x14ac:dyDescent="0.15">
      <c r="D4577" s="26"/>
      <c r="E4577" s="27"/>
    </row>
    <row r="4578" spans="4:5" x14ac:dyDescent="0.15">
      <c r="D4578" s="26"/>
      <c r="E4578" s="27"/>
    </row>
    <row r="4579" spans="4:5" x14ac:dyDescent="0.15">
      <c r="D4579" s="26"/>
      <c r="E4579" s="27"/>
    </row>
    <row r="4580" spans="4:5" x14ac:dyDescent="0.15">
      <c r="D4580" s="26"/>
      <c r="E4580" s="27"/>
    </row>
    <row r="4581" spans="4:5" x14ac:dyDescent="0.15">
      <c r="D4581" s="26"/>
      <c r="E4581" s="27"/>
    </row>
    <row r="4582" spans="4:5" x14ac:dyDescent="0.15">
      <c r="D4582" s="26"/>
      <c r="E4582" s="27"/>
    </row>
    <row r="4583" spans="4:5" x14ac:dyDescent="0.15">
      <c r="D4583" s="26"/>
      <c r="E4583" s="27"/>
    </row>
    <row r="4584" spans="4:5" x14ac:dyDescent="0.15">
      <c r="D4584" s="26"/>
      <c r="E4584" s="27"/>
    </row>
    <row r="4585" spans="4:5" x14ac:dyDescent="0.15">
      <c r="D4585" s="26"/>
      <c r="E4585" s="27"/>
    </row>
    <row r="4586" spans="4:5" x14ac:dyDescent="0.15">
      <c r="D4586" s="26"/>
      <c r="E4586" s="27"/>
    </row>
    <row r="4587" spans="4:5" x14ac:dyDescent="0.15">
      <c r="D4587" s="26"/>
      <c r="E4587" s="27"/>
    </row>
    <row r="4588" spans="4:5" x14ac:dyDescent="0.15">
      <c r="D4588" s="26"/>
      <c r="E4588" s="27"/>
    </row>
    <row r="4589" spans="4:5" x14ac:dyDescent="0.15">
      <c r="D4589" s="26"/>
      <c r="E4589" s="27"/>
    </row>
    <row r="4590" spans="4:5" x14ac:dyDescent="0.15">
      <c r="D4590" s="26"/>
      <c r="E4590" s="27"/>
    </row>
    <row r="4591" spans="4:5" x14ac:dyDescent="0.15">
      <c r="D4591" s="26"/>
      <c r="E4591" s="27"/>
    </row>
    <row r="4592" spans="4:5" x14ac:dyDescent="0.15">
      <c r="D4592" s="26"/>
      <c r="E4592" s="27"/>
    </row>
    <row r="4593" spans="4:5" x14ac:dyDescent="0.15">
      <c r="D4593" s="26"/>
      <c r="E4593" s="27"/>
    </row>
    <row r="4594" spans="4:5" x14ac:dyDescent="0.15">
      <c r="D4594" s="26"/>
      <c r="E4594" s="27"/>
    </row>
    <row r="4595" spans="4:5" x14ac:dyDescent="0.15">
      <c r="D4595" s="26"/>
      <c r="E4595" s="27"/>
    </row>
    <row r="4596" spans="4:5" x14ac:dyDescent="0.15">
      <c r="D4596" s="26"/>
      <c r="E4596" s="27"/>
    </row>
    <row r="4597" spans="4:5" x14ac:dyDescent="0.15">
      <c r="D4597" s="26"/>
      <c r="E4597" s="27"/>
    </row>
    <row r="4598" spans="4:5" x14ac:dyDescent="0.15">
      <c r="D4598" s="26"/>
      <c r="E4598" s="27"/>
    </row>
    <row r="4599" spans="4:5" x14ac:dyDescent="0.15">
      <c r="D4599" s="26"/>
      <c r="E4599" s="27"/>
    </row>
    <row r="4600" spans="4:5" x14ac:dyDescent="0.15">
      <c r="D4600" s="26"/>
      <c r="E4600" s="27"/>
    </row>
    <row r="4601" spans="4:5" x14ac:dyDescent="0.15">
      <c r="D4601" s="26"/>
      <c r="E4601" s="27"/>
    </row>
    <row r="4602" spans="4:5" x14ac:dyDescent="0.15">
      <c r="D4602" s="26"/>
      <c r="E4602" s="27"/>
    </row>
    <row r="4603" spans="4:5" x14ac:dyDescent="0.15">
      <c r="D4603" s="26"/>
      <c r="E4603" s="27"/>
    </row>
    <row r="4604" spans="4:5" x14ac:dyDescent="0.15">
      <c r="D4604" s="26"/>
      <c r="E4604" s="27"/>
    </row>
    <row r="4605" spans="4:5" x14ac:dyDescent="0.15">
      <c r="D4605" s="26"/>
      <c r="E4605" s="27"/>
    </row>
    <row r="4606" spans="4:5" x14ac:dyDescent="0.15">
      <c r="D4606" s="26"/>
      <c r="E4606" s="27"/>
    </row>
    <row r="4607" spans="4:5" x14ac:dyDescent="0.15">
      <c r="D4607" s="26"/>
      <c r="E4607" s="27"/>
    </row>
    <row r="4608" spans="4:5" x14ac:dyDescent="0.15">
      <c r="D4608" s="26"/>
      <c r="E4608" s="27"/>
    </row>
    <row r="4609" spans="4:5" x14ac:dyDescent="0.15">
      <c r="D4609" s="26"/>
      <c r="E4609" s="27"/>
    </row>
    <row r="4610" spans="4:5" x14ac:dyDescent="0.15">
      <c r="D4610" s="26"/>
      <c r="E4610" s="27"/>
    </row>
    <row r="4611" spans="4:5" x14ac:dyDescent="0.15">
      <c r="D4611" s="26"/>
      <c r="E4611" s="27"/>
    </row>
    <row r="4612" spans="4:5" x14ac:dyDescent="0.15">
      <c r="D4612" s="26"/>
      <c r="E4612" s="27"/>
    </row>
    <row r="4613" spans="4:5" x14ac:dyDescent="0.15">
      <c r="D4613" s="26"/>
      <c r="E4613" s="27"/>
    </row>
    <row r="4614" spans="4:5" x14ac:dyDescent="0.15">
      <c r="D4614" s="26"/>
      <c r="E4614" s="27"/>
    </row>
    <row r="4615" spans="4:5" x14ac:dyDescent="0.15">
      <c r="D4615" s="26"/>
      <c r="E4615" s="27"/>
    </row>
    <row r="4616" spans="4:5" x14ac:dyDescent="0.15">
      <c r="D4616" s="26"/>
      <c r="E4616" s="27"/>
    </row>
    <row r="4617" spans="4:5" x14ac:dyDescent="0.15">
      <c r="D4617" s="26"/>
      <c r="E4617" s="27"/>
    </row>
    <row r="4618" spans="4:5" x14ac:dyDescent="0.15">
      <c r="D4618" s="26"/>
      <c r="E4618" s="27"/>
    </row>
    <row r="4619" spans="4:5" x14ac:dyDescent="0.15">
      <c r="D4619" s="26"/>
      <c r="E4619" s="27"/>
    </row>
    <row r="4620" spans="4:5" x14ac:dyDescent="0.15">
      <c r="D4620" s="26"/>
      <c r="E4620" s="27"/>
    </row>
    <row r="4621" spans="4:5" x14ac:dyDescent="0.15">
      <c r="D4621" s="26"/>
      <c r="E4621" s="27"/>
    </row>
    <row r="4622" spans="4:5" x14ac:dyDescent="0.15">
      <c r="D4622" s="26"/>
      <c r="E4622" s="27"/>
    </row>
    <row r="4623" spans="4:5" x14ac:dyDescent="0.15">
      <c r="D4623" s="26"/>
      <c r="E4623" s="27"/>
    </row>
    <row r="4624" spans="4:5" x14ac:dyDescent="0.15">
      <c r="D4624" s="26"/>
      <c r="E4624" s="27"/>
    </row>
    <row r="4625" spans="4:5" x14ac:dyDescent="0.15">
      <c r="D4625" s="26"/>
      <c r="E4625" s="27"/>
    </row>
    <row r="4626" spans="4:5" x14ac:dyDescent="0.15">
      <c r="D4626" s="26"/>
      <c r="E4626" s="27"/>
    </row>
    <row r="4627" spans="4:5" x14ac:dyDescent="0.15">
      <c r="D4627" s="26"/>
      <c r="E4627" s="27"/>
    </row>
    <row r="4628" spans="4:5" x14ac:dyDescent="0.15">
      <c r="D4628" s="26"/>
      <c r="E4628" s="27"/>
    </row>
    <row r="4629" spans="4:5" x14ac:dyDescent="0.15">
      <c r="D4629" s="26"/>
      <c r="E4629" s="27"/>
    </row>
    <row r="4630" spans="4:5" x14ac:dyDescent="0.15">
      <c r="D4630" s="26"/>
      <c r="E4630" s="27"/>
    </row>
    <row r="4631" spans="4:5" x14ac:dyDescent="0.15">
      <c r="D4631" s="26"/>
      <c r="E4631" s="27"/>
    </row>
    <row r="4632" spans="4:5" x14ac:dyDescent="0.15">
      <c r="D4632" s="26"/>
      <c r="E4632" s="27"/>
    </row>
    <row r="4633" spans="4:5" x14ac:dyDescent="0.15">
      <c r="D4633" s="26"/>
      <c r="E4633" s="27"/>
    </row>
    <row r="4634" spans="4:5" x14ac:dyDescent="0.15">
      <c r="D4634" s="26"/>
      <c r="E4634" s="27"/>
    </row>
    <row r="4635" spans="4:5" x14ac:dyDescent="0.15">
      <c r="D4635" s="26"/>
      <c r="E4635" s="27"/>
    </row>
    <row r="4636" spans="4:5" x14ac:dyDescent="0.15">
      <c r="D4636" s="26"/>
      <c r="E4636" s="27"/>
    </row>
    <row r="4637" spans="4:5" x14ac:dyDescent="0.15">
      <c r="D4637" s="26"/>
      <c r="E4637" s="27"/>
    </row>
    <row r="4638" spans="4:5" x14ac:dyDescent="0.15">
      <c r="D4638" s="26"/>
      <c r="E4638" s="27"/>
    </row>
    <row r="4639" spans="4:5" x14ac:dyDescent="0.15">
      <c r="D4639" s="26"/>
      <c r="E4639" s="27"/>
    </row>
    <row r="4640" spans="4:5" x14ac:dyDescent="0.15">
      <c r="D4640" s="26"/>
      <c r="E4640" s="27"/>
    </row>
    <row r="4641" spans="4:5" x14ac:dyDescent="0.15">
      <c r="D4641" s="26"/>
      <c r="E4641" s="27"/>
    </row>
    <row r="4642" spans="4:5" x14ac:dyDescent="0.15">
      <c r="D4642" s="26"/>
      <c r="E4642" s="27"/>
    </row>
    <row r="4643" spans="4:5" x14ac:dyDescent="0.15">
      <c r="D4643" s="26"/>
      <c r="E4643" s="27"/>
    </row>
    <row r="4644" spans="4:5" x14ac:dyDescent="0.15">
      <c r="D4644" s="26"/>
      <c r="E4644" s="27"/>
    </row>
    <row r="4645" spans="4:5" x14ac:dyDescent="0.15">
      <c r="D4645" s="26"/>
      <c r="E4645" s="27"/>
    </row>
    <row r="4646" spans="4:5" x14ac:dyDescent="0.15">
      <c r="D4646" s="26"/>
      <c r="E4646" s="27"/>
    </row>
    <row r="4647" spans="4:5" x14ac:dyDescent="0.15">
      <c r="D4647" s="26"/>
      <c r="E4647" s="27"/>
    </row>
    <row r="4648" spans="4:5" x14ac:dyDescent="0.15">
      <c r="D4648" s="26"/>
      <c r="E4648" s="27"/>
    </row>
    <row r="4649" spans="4:5" x14ac:dyDescent="0.15">
      <c r="D4649" s="26"/>
      <c r="E4649" s="27"/>
    </row>
    <row r="4650" spans="4:5" x14ac:dyDescent="0.15">
      <c r="D4650" s="26"/>
      <c r="E4650" s="27"/>
    </row>
    <row r="4651" spans="4:5" x14ac:dyDescent="0.15">
      <c r="D4651" s="26"/>
      <c r="E4651" s="27"/>
    </row>
    <row r="4652" spans="4:5" x14ac:dyDescent="0.15">
      <c r="D4652" s="26"/>
      <c r="E4652" s="27"/>
    </row>
    <row r="4653" spans="4:5" x14ac:dyDescent="0.15">
      <c r="D4653" s="26"/>
      <c r="E4653" s="27"/>
    </row>
    <row r="4654" spans="4:5" x14ac:dyDescent="0.15">
      <c r="D4654" s="26"/>
      <c r="E4654" s="27"/>
    </row>
    <row r="4655" spans="4:5" x14ac:dyDescent="0.15">
      <c r="D4655" s="26"/>
      <c r="E4655" s="27"/>
    </row>
    <row r="4656" spans="4:5" x14ac:dyDescent="0.15">
      <c r="D4656" s="26"/>
      <c r="E4656" s="27"/>
    </row>
    <row r="4657" spans="4:5" x14ac:dyDescent="0.15">
      <c r="D4657" s="26"/>
      <c r="E4657" s="27"/>
    </row>
    <row r="4658" spans="4:5" x14ac:dyDescent="0.15">
      <c r="D4658" s="26"/>
      <c r="E4658" s="27"/>
    </row>
    <row r="4659" spans="4:5" x14ac:dyDescent="0.15">
      <c r="D4659" s="26"/>
      <c r="E4659" s="27"/>
    </row>
    <row r="4660" spans="4:5" x14ac:dyDescent="0.15">
      <c r="D4660" s="26"/>
      <c r="E4660" s="27"/>
    </row>
    <row r="4661" spans="4:5" x14ac:dyDescent="0.15">
      <c r="D4661" s="26"/>
      <c r="E4661" s="27"/>
    </row>
    <row r="4662" spans="4:5" x14ac:dyDescent="0.15">
      <c r="D4662" s="26"/>
      <c r="E4662" s="27"/>
    </row>
    <row r="4663" spans="4:5" x14ac:dyDescent="0.15">
      <c r="D4663" s="26"/>
      <c r="E4663" s="27"/>
    </row>
    <row r="4664" spans="4:5" x14ac:dyDescent="0.15">
      <c r="D4664" s="26"/>
      <c r="E4664" s="27"/>
    </row>
    <row r="4665" spans="4:5" x14ac:dyDescent="0.15">
      <c r="D4665" s="26"/>
      <c r="E4665" s="27"/>
    </row>
    <row r="4666" spans="4:5" x14ac:dyDescent="0.15">
      <c r="D4666" s="26"/>
      <c r="E4666" s="27"/>
    </row>
    <row r="4667" spans="4:5" x14ac:dyDescent="0.15">
      <c r="D4667" s="26"/>
      <c r="E4667" s="27"/>
    </row>
    <row r="4668" spans="4:5" x14ac:dyDescent="0.15">
      <c r="D4668" s="26"/>
      <c r="E4668" s="27"/>
    </row>
    <row r="4669" spans="4:5" x14ac:dyDescent="0.15">
      <c r="D4669" s="26"/>
      <c r="E4669" s="27"/>
    </row>
    <row r="4670" spans="4:5" x14ac:dyDescent="0.15">
      <c r="D4670" s="26"/>
      <c r="E4670" s="27"/>
    </row>
    <row r="4671" spans="4:5" x14ac:dyDescent="0.15">
      <c r="D4671" s="26"/>
      <c r="E4671" s="27"/>
    </row>
    <row r="4672" spans="4:5" x14ac:dyDescent="0.15">
      <c r="D4672" s="26"/>
      <c r="E4672" s="27"/>
    </row>
    <row r="4673" spans="4:5" x14ac:dyDescent="0.15">
      <c r="D4673" s="26"/>
      <c r="E4673" s="27"/>
    </row>
    <row r="4674" spans="4:5" x14ac:dyDescent="0.15">
      <c r="D4674" s="26"/>
      <c r="E4674" s="27"/>
    </row>
    <row r="4675" spans="4:5" x14ac:dyDescent="0.15">
      <c r="D4675" s="26"/>
      <c r="E4675" s="27"/>
    </row>
    <row r="4676" spans="4:5" x14ac:dyDescent="0.15">
      <c r="D4676" s="26"/>
      <c r="E4676" s="27"/>
    </row>
    <row r="4677" spans="4:5" x14ac:dyDescent="0.15">
      <c r="D4677" s="26"/>
      <c r="E4677" s="27"/>
    </row>
    <row r="4678" spans="4:5" x14ac:dyDescent="0.15">
      <c r="D4678" s="26"/>
      <c r="E4678" s="27"/>
    </row>
    <row r="4679" spans="4:5" x14ac:dyDescent="0.15">
      <c r="D4679" s="26"/>
      <c r="E4679" s="27"/>
    </row>
    <row r="4680" spans="4:5" x14ac:dyDescent="0.15">
      <c r="D4680" s="26"/>
      <c r="E4680" s="27"/>
    </row>
    <row r="4681" spans="4:5" x14ac:dyDescent="0.15">
      <c r="D4681" s="26"/>
      <c r="E4681" s="27"/>
    </row>
    <row r="4682" spans="4:5" x14ac:dyDescent="0.15">
      <c r="D4682" s="26"/>
      <c r="E4682" s="27"/>
    </row>
    <row r="4683" spans="4:5" x14ac:dyDescent="0.15">
      <c r="D4683" s="26"/>
      <c r="E4683" s="27"/>
    </row>
    <row r="4684" spans="4:5" x14ac:dyDescent="0.15">
      <c r="D4684" s="26"/>
      <c r="E4684" s="27"/>
    </row>
    <row r="4685" spans="4:5" x14ac:dyDescent="0.15">
      <c r="D4685" s="26"/>
      <c r="E4685" s="27"/>
    </row>
    <row r="4686" spans="4:5" x14ac:dyDescent="0.15">
      <c r="D4686" s="26"/>
      <c r="E4686" s="27"/>
    </row>
    <row r="4687" spans="4:5" x14ac:dyDescent="0.15">
      <c r="D4687" s="26"/>
      <c r="E4687" s="27"/>
    </row>
    <row r="4688" spans="4:5" x14ac:dyDescent="0.15">
      <c r="D4688" s="26"/>
      <c r="E4688" s="27"/>
    </row>
    <row r="4689" spans="4:5" x14ac:dyDescent="0.15">
      <c r="D4689" s="26"/>
      <c r="E4689" s="27"/>
    </row>
    <row r="4690" spans="4:5" x14ac:dyDescent="0.15">
      <c r="D4690" s="26"/>
      <c r="E4690" s="27"/>
    </row>
    <row r="4691" spans="4:5" x14ac:dyDescent="0.15">
      <c r="D4691" s="26"/>
      <c r="E4691" s="27"/>
    </row>
    <row r="4692" spans="4:5" x14ac:dyDescent="0.15">
      <c r="D4692" s="26"/>
      <c r="E4692" s="27"/>
    </row>
    <row r="4693" spans="4:5" x14ac:dyDescent="0.15">
      <c r="D4693" s="26"/>
      <c r="E4693" s="27"/>
    </row>
    <row r="4694" spans="4:5" x14ac:dyDescent="0.15">
      <c r="D4694" s="26"/>
      <c r="E4694" s="27"/>
    </row>
    <row r="4695" spans="4:5" x14ac:dyDescent="0.15">
      <c r="D4695" s="26"/>
      <c r="E4695" s="27"/>
    </row>
    <row r="4696" spans="4:5" x14ac:dyDescent="0.15">
      <c r="D4696" s="26"/>
      <c r="E4696" s="27"/>
    </row>
    <row r="4697" spans="4:5" x14ac:dyDescent="0.15">
      <c r="D4697" s="26"/>
      <c r="E4697" s="27"/>
    </row>
    <row r="4698" spans="4:5" x14ac:dyDescent="0.15">
      <c r="D4698" s="26"/>
      <c r="E4698" s="27"/>
    </row>
    <row r="4699" spans="4:5" x14ac:dyDescent="0.15">
      <c r="D4699" s="26"/>
      <c r="E4699" s="27"/>
    </row>
    <row r="4700" spans="4:5" x14ac:dyDescent="0.15">
      <c r="D4700" s="26"/>
      <c r="E4700" s="27"/>
    </row>
    <row r="4701" spans="4:5" x14ac:dyDescent="0.15">
      <c r="D4701" s="26"/>
      <c r="E4701" s="27"/>
    </row>
    <row r="4702" spans="4:5" x14ac:dyDescent="0.15">
      <c r="D4702" s="26"/>
      <c r="E4702" s="27"/>
    </row>
    <row r="4703" spans="4:5" x14ac:dyDescent="0.15">
      <c r="D4703" s="26"/>
      <c r="E4703" s="27"/>
    </row>
    <row r="4704" spans="4:5" x14ac:dyDescent="0.15">
      <c r="D4704" s="26"/>
      <c r="E4704" s="27"/>
    </row>
    <row r="4705" spans="4:5" x14ac:dyDescent="0.15">
      <c r="D4705" s="26"/>
      <c r="E4705" s="27"/>
    </row>
    <row r="4706" spans="4:5" x14ac:dyDescent="0.15">
      <c r="D4706" s="26"/>
      <c r="E4706" s="27"/>
    </row>
    <row r="4707" spans="4:5" x14ac:dyDescent="0.15">
      <c r="D4707" s="26"/>
      <c r="E4707" s="27"/>
    </row>
    <row r="4708" spans="4:5" x14ac:dyDescent="0.15">
      <c r="D4708" s="26"/>
      <c r="E4708" s="27"/>
    </row>
    <row r="4709" spans="4:5" x14ac:dyDescent="0.15">
      <c r="D4709" s="26"/>
      <c r="E4709" s="27"/>
    </row>
    <row r="4710" spans="4:5" x14ac:dyDescent="0.15">
      <c r="D4710" s="26"/>
      <c r="E4710" s="27"/>
    </row>
    <row r="4711" spans="4:5" x14ac:dyDescent="0.15">
      <c r="D4711" s="26"/>
      <c r="E4711" s="27"/>
    </row>
    <row r="4712" spans="4:5" x14ac:dyDescent="0.15">
      <c r="D4712" s="26"/>
      <c r="E4712" s="27"/>
    </row>
    <row r="4713" spans="4:5" x14ac:dyDescent="0.15">
      <c r="D4713" s="26"/>
      <c r="E4713" s="27"/>
    </row>
    <row r="4714" spans="4:5" x14ac:dyDescent="0.15">
      <c r="D4714" s="26"/>
      <c r="E4714" s="27"/>
    </row>
    <row r="4715" spans="4:5" x14ac:dyDescent="0.15">
      <c r="D4715" s="26"/>
      <c r="E4715" s="27"/>
    </row>
    <row r="4716" spans="4:5" x14ac:dyDescent="0.15">
      <c r="D4716" s="26"/>
      <c r="E4716" s="27"/>
    </row>
    <row r="4717" spans="4:5" x14ac:dyDescent="0.15">
      <c r="D4717" s="26"/>
      <c r="E4717" s="27"/>
    </row>
    <row r="4718" spans="4:5" x14ac:dyDescent="0.15">
      <c r="D4718" s="26"/>
      <c r="E4718" s="27"/>
    </row>
    <row r="4719" spans="4:5" x14ac:dyDescent="0.15">
      <c r="D4719" s="26"/>
      <c r="E4719" s="27"/>
    </row>
    <row r="4720" spans="4:5" x14ac:dyDescent="0.15">
      <c r="D4720" s="26"/>
      <c r="E4720" s="27"/>
    </row>
    <row r="4721" spans="4:5" x14ac:dyDescent="0.15">
      <c r="D4721" s="26"/>
      <c r="E4721" s="27"/>
    </row>
    <row r="4722" spans="4:5" x14ac:dyDescent="0.15">
      <c r="D4722" s="26"/>
      <c r="E4722" s="27"/>
    </row>
    <row r="4723" spans="4:5" x14ac:dyDescent="0.15">
      <c r="D4723" s="26"/>
      <c r="E4723" s="27"/>
    </row>
    <row r="4724" spans="4:5" x14ac:dyDescent="0.15">
      <c r="D4724" s="26"/>
      <c r="E4724" s="27"/>
    </row>
    <row r="4725" spans="4:5" x14ac:dyDescent="0.15">
      <c r="D4725" s="26"/>
      <c r="E4725" s="27"/>
    </row>
    <row r="4726" spans="4:5" x14ac:dyDescent="0.15">
      <c r="D4726" s="26"/>
      <c r="E4726" s="27"/>
    </row>
    <row r="4727" spans="4:5" x14ac:dyDescent="0.15">
      <c r="D4727" s="26"/>
      <c r="E4727" s="27"/>
    </row>
    <row r="4728" spans="4:5" x14ac:dyDescent="0.15">
      <c r="D4728" s="26"/>
      <c r="E4728" s="27"/>
    </row>
    <row r="4729" spans="4:5" x14ac:dyDescent="0.15">
      <c r="D4729" s="26"/>
      <c r="E4729" s="27"/>
    </row>
    <row r="4730" spans="4:5" x14ac:dyDescent="0.15">
      <c r="D4730" s="26"/>
      <c r="E4730" s="27"/>
    </row>
    <row r="4731" spans="4:5" x14ac:dyDescent="0.15">
      <c r="D4731" s="26"/>
      <c r="E4731" s="27"/>
    </row>
    <row r="4732" spans="4:5" x14ac:dyDescent="0.15">
      <c r="D4732" s="26"/>
      <c r="E4732" s="27"/>
    </row>
    <row r="4733" spans="4:5" x14ac:dyDescent="0.15">
      <c r="D4733" s="26"/>
      <c r="E4733" s="27"/>
    </row>
    <row r="4734" spans="4:5" x14ac:dyDescent="0.15">
      <c r="D4734" s="26"/>
      <c r="E4734" s="27"/>
    </row>
    <row r="4735" spans="4:5" x14ac:dyDescent="0.15">
      <c r="D4735" s="26"/>
      <c r="E4735" s="27"/>
    </row>
    <row r="4736" spans="4:5" x14ac:dyDescent="0.15">
      <c r="D4736" s="26"/>
      <c r="E4736" s="27"/>
    </row>
    <row r="4737" spans="4:5" x14ac:dyDescent="0.15">
      <c r="D4737" s="26"/>
      <c r="E4737" s="27"/>
    </row>
    <row r="4738" spans="4:5" x14ac:dyDescent="0.15">
      <c r="D4738" s="26"/>
      <c r="E4738" s="27"/>
    </row>
    <row r="4739" spans="4:5" x14ac:dyDescent="0.15">
      <c r="D4739" s="26"/>
      <c r="E4739" s="27"/>
    </row>
    <row r="4740" spans="4:5" x14ac:dyDescent="0.15">
      <c r="D4740" s="26"/>
      <c r="E4740" s="27"/>
    </row>
    <row r="4741" spans="4:5" x14ac:dyDescent="0.15">
      <c r="D4741" s="26"/>
      <c r="E4741" s="27"/>
    </row>
    <row r="4742" spans="4:5" x14ac:dyDescent="0.15">
      <c r="D4742" s="26"/>
      <c r="E4742" s="27"/>
    </row>
    <row r="4743" spans="4:5" x14ac:dyDescent="0.15">
      <c r="D4743" s="26"/>
      <c r="E4743" s="27"/>
    </row>
    <row r="4744" spans="4:5" x14ac:dyDescent="0.15">
      <c r="D4744" s="26"/>
      <c r="E4744" s="27"/>
    </row>
    <row r="4745" spans="4:5" x14ac:dyDescent="0.15">
      <c r="D4745" s="26"/>
      <c r="E4745" s="27"/>
    </row>
    <row r="4746" spans="4:5" x14ac:dyDescent="0.15">
      <c r="D4746" s="26"/>
      <c r="E4746" s="27"/>
    </row>
    <row r="4747" spans="4:5" x14ac:dyDescent="0.15">
      <c r="D4747" s="26"/>
      <c r="E4747" s="27"/>
    </row>
    <row r="4748" spans="4:5" x14ac:dyDescent="0.15">
      <c r="D4748" s="26"/>
      <c r="E4748" s="27"/>
    </row>
    <row r="4749" spans="4:5" x14ac:dyDescent="0.15">
      <c r="D4749" s="26"/>
      <c r="E4749" s="27"/>
    </row>
    <row r="4750" spans="4:5" x14ac:dyDescent="0.15">
      <c r="D4750" s="26"/>
      <c r="E4750" s="27"/>
    </row>
    <row r="4751" spans="4:5" x14ac:dyDescent="0.15">
      <c r="D4751" s="26"/>
      <c r="E4751" s="27"/>
    </row>
    <row r="4752" spans="4:5" x14ac:dyDescent="0.15">
      <c r="D4752" s="26"/>
      <c r="E4752" s="27"/>
    </row>
    <row r="4753" spans="4:5" x14ac:dyDescent="0.15">
      <c r="D4753" s="26"/>
      <c r="E4753" s="27"/>
    </row>
    <row r="4754" spans="4:5" x14ac:dyDescent="0.15">
      <c r="D4754" s="26"/>
      <c r="E4754" s="27"/>
    </row>
    <row r="4755" spans="4:5" x14ac:dyDescent="0.15">
      <c r="D4755" s="26"/>
      <c r="E4755" s="27"/>
    </row>
    <row r="4756" spans="4:5" x14ac:dyDescent="0.15">
      <c r="D4756" s="26"/>
      <c r="E4756" s="27"/>
    </row>
    <row r="4757" spans="4:5" x14ac:dyDescent="0.15">
      <c r="D4757" s="26"/>
      <c r="E4757" s="27"/>
    </row>
    <row r="4758" spans="4:5" x14ac:dyDescent="0.15">
      <c r="D4758" s="26"/>
      <c r="E4758" s="27"/>
    </row>
    <row r="4759" spans="4:5" x14ac:dyDescent="0.15">
      <c r="D4759" s="26"/>
      <c r="E4759" s="27"/>
    </row>
    <row r="4760" spans="4:5" x14ac:dyDescent="0.15">
      <c r="D4760" s="26"/>
      <c r="E4760" s="27"/>
    </row>
    <row r="4761" spans="4:5" x14ac:dyDescent="0.15">
      <c r="D4761" s="26"/>
      <c r="E4761" s="27"/>
    </row>
    <row r="4762" spans="4:5" x14ac:dyDescent="0.15">
      <c r="D4762" s="26"/>
      <c r="E4762" s="27"/>
    </row>
    <row r="4763" spans="4:5" x14ac:dyDescent="0.15">
      <c r="D4763" s="26"/>
      <c r="E4763" s="27"/>
    </row>
    <row r="4764" spans="4:5" x14ac:dyDescent="0.15">
      <c r="D4764" s="26"/>
      <c r="E4764" s="27"/>
    </row>
    <row r="4765" spans="4:5" x14ac:dyDescent="0.15">
      <c r="D4765" s="26"/>
      <c r="E4765" s="27"/>
    </row>
    <row r="4766" spans="4:5" x14ac:dyDescent="0.15">
      <c r="D4766" s="26"/>
      <c r="E4766" s="27"/>
    </row>
    <row r="4767" spans="4:5" x14ac:dyDescent="0.15">
      <c r="D4767" s="26"/>
      <c r="E4767" s="27"/>
    </row>
    <row r="4768" spans="4:5" x14ac:dyDescent="0.15">
      <c r="D4768" s="26"/>
      <c r="E4768" s="27"/>
    </row>
    <row r="4769" spans="4:5" x14ac:dyDescent="0.15">
      <c r="D4769" s="26"/>
      <c r="E4769" s="27"/>
    </row>
    <row r="4770" spans="4:5" x14ac:dyDescent="0.15">
      <c r="D4770" s="26"/>
      <c r="E4770" s="27"/>
    </row>
    <row r="4771" spans="4:5" x14ac:dyDescent="0.15">
      <c r="D4771" s="26"/>
      <c r="E4771" s="27"/>
    </row>
    <row r="4772" spans="4:5" x14ac:dyDescent="0.15">
      <c r="D4772" s="26"/>
      <c r="E4772" s="27"/>
    </row>
    <row r="4773" spans="4:5" x14ac:dyDescent="0.15">
      <c r="D4773" s="26"/>
      <c r="E4773" s="27"/>
    </row>
    <row r="4774" spans="4:5" x14ac:dyDescent="0.15">
      <c r="D4774" s="26"/>
      <c r="E4774" s="27"/>
    </row>
    <row r="4775" spans="4:5" x14ac:dyDescent="0.15">
      <c r="D4775" s="26"/>
      <c r="E4775" s="27"/>
    </row>
    <row r="4776" spans="4:5" x14ac:dyDescent="0.15">
      <c r="D4776" s="26"/>
      <c r="E4776" s="27"/>
    </row>
    <row r="4777" spans="4:5" x14ac:dyDescent="0.15">
      <c r="D4777" s="26"/>
      <c r="E4777" s="27"/>
    </row>
    <row r="4778" spans="4:5" x14ac:dyDescent="0.15">
      <c r="D4778" s="26"/>
      <c r="E4778" s="27"/>
    </row>
    <row r="4779" spans="4:5" x14ac:dyDescent="0.15">
      <c r="D4779" s="26"/>
      <c r="E4779" s="27"/>
    </row>
    <row r="4780" spans="4:5" x14ac:dyDescent="0.15">
      <c r="D4780" s="26"/>
      <c r="E4780" s="27"/>
    </row>
    <row r="4781" spans="4:5" x14ac:dyDescent="0.15">
      <c r="D4781" s="26"/>
      <c r="E4781" s="27"/>
    </row>
    <row r="4782" spans="4:5" x14ac:dyDescent="0.15">
      <c r="D4782" s="26"/>
      <c r="E4782" s="27"/>
    </row>
    <row r="4783" spans="4:5" x14ac:dyDescent="0.15">
      <c r="D4783" s="26"/>
      <c r="E4783" s="27"/>
    </row>
    <row r="4784" spans="4:5" x14ac:dyDescent="0.15">
      <c r="D4784" s="26"/>
      <c r="E4784" s="27"/>
    </row>
    <row r="4785" spans="4:5" x14ac:dyDescent="0.15">
      <c r="D4785" s="26"/>
      <c r="E4785" s="27"/>
    </row>
    <row r="4786" spans="4:5" x14ac:dyDescent="0.15">
      <c r="D4786" s="26"/>
      <c r="E4786" s="27"/>
    </row>
    <row r="4787" spans="4:5" x14ac:dyDescent="0.15">
      <c r="D4787" s="26"/>
      <c r="E4787" s="27"/>
    </row>
    <row r="4788" spans="4:5" x14ac:dyDescent="0.15">
      <c r="D4788" s="26"/>
      <c r="E4788" s="27"/>
    </row>
    <row r="4789" spans="4:5" x14ac:dyDescent="0.15">
      <c r="D4789" s="26"/>
      <c r="E4789" s="27"/>
    </row>
    <row r="4790" spans="4:5" x14ac:dyDescent="0.15">
      <c r="D4790" s="26"/>
      <c r="E4790" s="27"/>
    </row>
    <row r="4791" spans="4:5" x14ac:dyDescent="0.15">
      <c r="D4791" s="26"/>
      <c r="E4791" s="27"/>
    </row>
    <row r="4792" spans="4:5" x14ac:dyDescent="0.15">
      <c r="D4792" s="26"/>
      <c r="E4792" s="27"/>
    </row>
    <row r="4793" spans="4:5" x14ac:dyDescent="0.15">
      <c r="D4793" s="26"/>
      <c r="E4793" s="27"/>
    </row>
    <row r="4794" spans="4:5" x14ac:dyDescent="0.15">
      <c r="D4794" s="26"/>
      <c r="E4794" s="27"/>
    </row>
    <row r="4795" spans="4:5" x14ac:dyDescent="0.15">
      <c r="D4795" s="26"/>
      <c r="E4795" s="27"/>
    </row>
    <row r="4796" spans="4:5" x14ac:dyDescent="0.15">
      <c r="D4796" s="26"/>
      <c r="E4796" s="27"/>
    </row>
    <row r="4797" spans="4:5" x14ac:dyDescent="0.15">
      <c r="D4797" s="26"/>
      <c r="E4797" s="27"/>
    </row>
    <row r="4798" spans="4:5" x14ac:dyDescent="0.15">
      <c r="D4798" s="26"/>
      <c r="E4798" s="27"/>
    </row>
    <row r="4799" spans="4:5" x14ac:dyDescent="0.15">
      <c r="D4799" s="26"/>
      <c r="E4799" s="27"/>
    </row>
    <row r="4800" spans="4:5" x14ac:dyDescent="0.15">
      <c r="D4800" s="26"/>
      <c r="E4800" s="27"/>
    </row>
    <row r="4801" spans="4:5" x14ac:dyDescent="0.15">
      <c r="D4801" s="26"/>
      <c r="E4801" s="27"/>
    </row>
    <row r="4802" spans="4:5" x14ac:dyDescent="0.15">
      <c r="D4802" s="26"/>
      <c r="E4802" s="27"/>
    </row>
    <row r="4803" spans="4:5" x14ac:dyDescent="0.15">
      <c r="D4803" s="26"/>
      <c r="E4803" s="27"/>
    </row>
    <row r="4804" spans="4:5" x14ac:dyDescent="0.15">
      <c r="D4804" s="26"/>
      <c r="E4804" s="27"/>
    </row>
    <row r="4805" spans="4:5" x14ac:dyDescent="0.15">
      <c r="D4805" s="26"/>
      <c r="E4805" s="27"/>
    </row>
    <row r="4806" spans="4:5" x14ac:dyDescent="0.15">
      <c r="D4806" s="26"/>
      <c r="E4806" s="27"/>
    </row>
    <row r="4807" spans="4:5" x14ac:dyDescent="0.15">
      <c r="D4807" s="26"/>
      <c r="E4807" s="27"/>
    </row>
    <row r="4808" spans="4:5" x14ac:dyDescent="0.15">
      <c r="D4808" s="26"/>
      <c r="E4808" s="27"/>
    </row>
    <row r="4809" spans="4:5" x14ac:dyDescent="0.15">
      <c r="D4809" s="26"/>
      <c r="E4809" s="27"/>
    </row>
    <row r="4810" spans="4:5" x14ac:dyDescent="0.15">
      <c r="D4810" s="26"/>
      <c r="E4810" s="27"/>
    </row>
    <row r="4811" spans="4:5" x14ac:dyDescent="0.15">
      <c r="D4811" s="26"/>
      <c r="E4811" s="27"/>
    </row>
    <row r="4812" spans="4:5" x14ac:dyDescent="0.15">
      <c r="D4812" s="26"/>
      <c r="E4812" s="27"/>
    </row>
    <row r="4813" spans="4:5" x14ac:dyDescent="0.15">
      <c r="D4813" s="26"/>
      <c r="E4813" s="27"/>
    </row>
    <row r="4814" spans="4:5" x14ac:dyDescent="0.15">
      <c r="D4814" s="26"/>
      <c r="E4814" s="27"/>
    </row>
    <row r="4815" spans="4:5" x14ac:dyDescent="0.15">
      <c r="D4815" s="26"/>
      <c r="E4815" s="27"/>
    </row>
    <row r="4816" spans="4:5" x14ac:dyDescent="0.15">
      <c r="D4816" s="26"/>
      <c r="E4816" s="27"/>
    </row>
    <row r="4817" spans="4:5" x14ac:dyDescent="0.15">
      <c r="D4817" s="26"/>
      <c r="E4817" s="27"/>
    </row>
    <row r="4818" spans="4:5" x14ac:dyDescent="0.15">
      <c r="D4818" s="26"/>
      <c r="E4818" s="27"/>
    </row>
    <row r="4819" spans="4:5" x14ac:dyDescent="0.15">
      <c r="D4819" s="26"/>
      <c r="E4819" s="27"/>
    </row>
    <row r="4820" spans="4:5" x14ac:dyDescent="0.15">
      <c r="D4820" s="26"/>
      <c r="E4820" s="27"/>
    </row>
    <row r="4821" spans="4:5" x14ac:dyDescent="0.15">
      <c r="D4821" s="26"/>
      <c r="E4821" s="27"/>
    </row>
    <row r="4822" spans="4:5" x14ac:dyDescent="0.15">
      <c r="D4822" s="26"/>
      <c r="E4822" s="27"/>
    </row>
    <row r="4823" spans="4:5" x14ac:dyDescent="0.15">
      <c r="D4823" s="26"/>
      <c r="E4823" s="27"/>
    </row>
    <row r="4824" spans="4:5" x14ac:dyDescent="0.15">
      <c r="D4824" s="26"/>
      <c r="E4824" s="27"/>
    </row>
    <row r="4825" spans="4:5" x14ac:dyDescent="0.15">
      <c r="D4825" s="26"/>
      <c r="E4825" s="27"/>
    </row>
    <row r="4826" spans="4:5" x14ac:dyDescent="0.15">
      <c r="D4826" s="26"/>
      <c r="E4826" s="27"/>
    </row>
    <row r="4827" spans="4:5" x14ac:dyDescent="0.15">
      <c r="D4827" s="26"/>
      <c r="E4827" s="27"/>
    </row>
    <row r="4828" spans="4:5" x14ac:dyDescent="0.15">
      <c r="D4828" s="26"/>
      <c r="E4828" s="27"/>
    </row>
    <row r="4829" spans="4:5" x14ac:dyDescent="0.15">
      <c r="D4829" s="26"/>
      <c r="E4829" s="27"/>
    </row>
    <row r="4830" spans="4:5" x14ac:dyDescent="0.15">
      <c r="D4830" s="26"/>
      <c r="E4830" s="27"/>
    </row>
    <row r="4831" spans="4:5" x14ac:dyDescent="0.15">
      <c r="D4831" s="26"/>
      <c r="E4831" s="27"/>
    </row>
    <row r="4832" spans="4:5" x14ac:dyDescent="0.15">
      <c r="D4832" s="26"/>
      <c r="E4832" s="27"/>
    </row>
    <row r="4833" spans="4:5" x14ac:dyDescent="0.15">
      <c r="D4833" s="26"/>
      <c r="E4833" s="27"/>
    </row>
    <row r="4834" spans="4:5" x14ac:dyDescent="0.15">
      <c r="D4834" s="26"/>
      <c r="E4834" s="27"/>
    </row>
    <row r="4835" spans="4:5" x14ac:dyDescent="0.15">
      <c r="D4835" s="26"/>
      <c r="E4835" s="27"/>
    </row>
    <row r="4836" spans="4:5" x14ac:dyDescent="0.15">
      <c r="D4836" s="26"/>
      <c r="E4836" s="27"/>
    </row>
    <row r="4837" spans="4:5" x14ac:dyDescent="0.15">
      <c r="D4837" s="26"/>
      <c r="E4837" s="27"/>
    </row>
    <row r="4838" spans="4:5" x14ac:dyDescent="0.15">
      <c r="D4838" s="26"/>
      <c r="E4838" s="27"/>
    </row>
    <row r="4839" spans="4:5" x14ac:dyDescent="0.15">
      <c r="D4839" s="26"/>
      <c r="E4839" s="27"/>
    </row>
    <row r="4840" spans="4:5" x14ac:dyDescent="0.15">
      <c r="D4840" s="26"/>
      <c r="E4840" s="27"/>
    </row>
    <row r="4841" spans="4:5" x14ac:dyDescent="0.15">
      <c r="D4841" s="26"/>
      <c r="E4841" s="27"/>
    </row>
    <row r="4842" spans="4:5" x14ac:dyDescent="0.15">
      <c r="D4842" s="26"/>
      <c r="E4842" s="27"/>
    </row>
    <row r="4843" spans="4:5" x14ac:dyDescent="0.15">
      <c r="D4843" s="26"/>
      <c r="E4843" s="27"/>
    </row>
    <row r="4844" spans="4:5" x14ac:dyDescent="0.15">
      <c r="D4844" s="26"/>
      <c r="E4844" s="27"/>
    </row>
    <row r="4845" spans="4:5" x14ac:dyDescent="0.15">
      <c r="D4845" s="26"/>
      <c r="E4845" s="27"/>
    </row>
    <row r="4846" spans="4:5" x14ac:dyDescent="0.15">
      <c r="D4846" s="26"/>
      <c r="E4846" s="27"/>
    </row>
    <row r="4847" spans="4:5" x14ac:dyDescent="0.15">
      <c r="D4847" s="26"/>
      <c r="E4847" s="27"/>
    </row>
    <row r="4848" spans="4:5" x14ac:dyDescent="0.15">
      <c r="D4848" s="26"/>
      <c r="E4848" s="27"/>
    </row>
    <row r="4849" spans="4:5" x14ac:dyDescent="0.15">
      <c r="D4849" s="26"/>
      <c r="E4849" s="27"/>
    </row>
    <row r="4850" spans="4:5" x14ac:dyDescent="0.15">
      <c r="D4850" s="26"/>
      <c r="E4850" s="27"/>
    </row>
    <row r="4851" spans="4:5" x14ac:dyDescent="0.15">
      <c r="D4851" s="26"/>
      <c r="E4851" s="27"/>
    </row>
    <row r="4852" spans="4:5" x14ac:dyDescent="0.15">
      <c r="D4852" s="26"/>
      <c r="E4852" s="27"/>
    </row>
    <row r="4853" spans="4:5" x14ac:dyDescent="0.15">
      <c r="D4853" s="26"/>
      <c r="E4853" s="27"/>
    </row>
    <row r="4854" spans="4:5" x14ac:dyDescent="0.15">
      <c r="D4854" s="26"/>
      <c r="E4854" s="27"/>
    </row>
    <row r="4855" spans="4:5" x14ac:dyDescent="0.15">
      <c r="D4855" s="26"/>
      <c r="E4855" s="27"/>
    </row>
    <row r="4856" spans="4:5" x14ac:dyDescent="0.15">
      <c r="D4856" s="26"/>
      <c r="E4856" s="27"/>
    </row>
    <row r="4857" spans="4:5" x14ac:dyDescent="0.15">
      <c r="D4857" s="26"/>
      <c r="E4857" s="27"/>
    </row>
    <row r="4858" spans="4:5" x14ac:dyDescent="0.15">
      <c r="D4858" s="26"/>
      <c r="E4858" s="27"/>
    </row>
    <row r="4859" spans="4:5" x14ac:dyDescent="0.15">
      <c r="D4859" s="26"/>
      <c r="E4859" s="27"/>
    </row>
    <row r="4860" spans="4:5" x14ac:dyDescent="0.15">
      <c r="D4860" s="26"/>
      <c r="E4860" s="27"/>
    </row>
    <row r="4861" spans="4:5" x14ac:dyDescent="0.15">
      <c r="D4861" s="26"/>
      <c r="E4861" s="27"/>
    </row>
    <row r="4862" spans="4:5" x14ac:dyDescent="0.15">
      <c r="D4862" s="26"/>
      <c r="E4862" s="27"/>
    </row>
    <row r="4863" spans="4:5" x14ac:dyDescent="0.15">
      <c r="D4863" s="26"/>
      <c r="E4863" s="27"/>
    </row>
    <row r="4864" spans="4:5" x14ac:dyDescent="0.15">
      <c r="D4864" s="26"/>
      <c r="E4864" s="27"/>
    </row>
    <row r="4865" spans="4:5" x14ac:dyDescent="0.15">
      <c r="D4865" s="26"/>
      <c r="E4865" s="27"/>
    </row>
    <row r="4866" spans="4:5" x14ac:dyDescent="0.15">
      <c r="D4866" s="26"/>
      <c r="E4866" s="27"/>
    </row>
    <row r="4867" spans="4:5" x14ac:dyDescent="0.15">
      <c r="D4867" s="26"/>
      <c r="E4867" s="27"/>
    </row>
    <row r="4868" spans="4:5" x14ac:dyDescent="0.15">
      <c r="D4868" s="26"/>
      <c r="E4868" s="27"/>
    </row>
    <row r="4869" spans="4:5" x14ac:dyDescent="0.15">
      <c r="D4869" s="26"/>
      <c r="E4869" s="27"/>
    </row>
    <row r="4870" spans="4:5" x14ac:dyDescent="0.15">
      <c r="D4870" s="26"/>
      <c r="E4870" s="27"/>
    </row>
    <row r="4871" spans="4:5" x14ac:dyDescent="0.15">
      <c r="D4871" s="26"/>
      <c r="E4871" s="27"/>
    </row>
    <row r="4872" spans="4:5" x14ac:dyDescent="0.15">
      <c r="D4872" s="26"/>
      <c r="E4872" s="27"/>
    </row>
    <row r="4873" spans="4:5" x14ac:dyDescent="0.15">
      <c r="D4873" s="26"/>
      <c r="E4873" s="27"/>
    </row>
    <row r="4874" spans="4:5" x14ac:dyDescent="0.15">
      <c r="D4874" s="26"/>
      <c r="E4874" s="27"/>
    </row>
    <row r="4875" spans="4:5" x14ac:dyDescent="0.15">
      <c r="D4875" s="26"/>
      <c r="E4875" s="27"/>
    </row>
    <row r="4876" spans="4:5" x14ac:dyDescent="0.15">
      <c r="D4876" s="26"/>
      <c r="E4876" s="27"/>
    </row>
    <row r="4877" spans="4:5" x14ac:dyDescent="0.15">
      <c r="D4877" s="26"/>
      <c r="E4877" s="27"/>
    </row>
    <row r="4878" spans="4:5" x14ac:dyDescent="0.15">
      <c r="D4878" s="26"/>
      <c r="E4878" s="27"/>
    </row>
    <row r="4879" spans="4:5" x14ac:dyDescent="0.15">
      <c r="D4879" s="26"/>
      <c r="E4879" s="27"/>
    </row>
    <row r="4880" spans="4:5" x14ac:dyDescent="0.15">
      <c r="D4880" s="26"/>
      <c r="E4880" s="27"/>
    </row>
    <row r="4881" spans="4:5" x14ac:dyDescent="0.15">
      <c r="D4881" s="26"/>
      <c r="E4881" s="27"/>
    </row>
    <row r="4882" spans="4:5" x14ac:dyDescent="0.15">
      <c r="D4882" s="26"/>
      <c r="E4882" s="27"/>
    </row>
    <row r="4883" spans="4:5" x14ac:dyDescent="0.15">
      <c r="D4883" s="26"/>
      <c r="E4883" s="27"/>
    </row>
    <row r="4884" spans="4:5" x14ac:dyDescent="0.15">
      <c r="D4884" s="26"/>
      <c r="E4884" s="27"/>
    </row>
    <row r="4885" spans="4:5" x14ac:dyDescent="0.15">
      <c r="D4885" s="26"/>
      <c r="E4885" s="27"/>
    </row>
    <row r="4886" spans="4:5" x14ac:dyDescent="0.15">
      <c r="D4886" s="26"/>
      <c r="E4886" s="27"/>
    </row>
    <row r="4887" spans="4:5" x14ac:dyDescent="0.15">
      <c r="D4887" s="26"/>
      <c r="E4887" s="27"/>
    </row>
    <row r="4888" spans="4:5" x14ac:dyDescent="0.15">
      <c r="D4888" s="26"/>
      <c r="E4888" s="27"/>
    </row>
    <row r="4889" spans="4:5" x14ac:dyDescent="0.15">
      <c r="D4889" s="26"/>
      <c r="E4889" s="27"/>
    </row>
    <row r="4890" spans="4:5" x14ac:dyDescent="0.15">
      <c r="D4890" s="26"/>
      <c r="E4890" s="27"/>
    </row>
    <row r="4891" spans="4:5" x14ac:dyDescent="0.15">
      <c r="D4891" s="26"/>
      <c r="E4891" s="27"/>
    </row>
    <row r="4892" spans="4:5" x14ac:dyDescent="0.15">
      <c r="D4892" s="26"/>
      <c r="E4892" s="27"/>
    </row>
    <row r="4893" spans="4:5" x14ac:dyDescent="0.15">
      <c r="D4893" s="26"/>
      <c r="E4893" s="27"/>
    </row>
    <row r="4894" spans="4:5" x14ac:dyDescent="0.15">
      <c r="D4894" s="26"/>
      <c r="E4894" s="27"/>
    </row>
    <row r="4895" spans="4:5" x14ac:dyDescent="0.15">
      <c r="D4895" s="26"/>
      <c r="E4895" s="27"/>
    </row>
    <row r="4896" spans="4:5" x14ac:dyDescent="0.15">
      <c r="D4896" s="26"/>
      <c r="E4896" s="27"/>
    </row>
    <row r="4897" spans="4:5" x14ac:dyDescent="0.15">
      <c r="D4897" s="26"/>
      <c r="E4897" s="27"/>
    </row>
    <row r="4898" spans="4:5" x14ac:dyDescent="0.15">
      <c r="D4898" s="26"/>
      <c r="E4898" s="27"/>
    </row>
    <row r="4899" spans="4:5" x14ac:dyDescent="0.15">
      <c r="D4899" s="26"/>
      <c r="E4899" s="27"/>
    </row>
    <row r="4900" spans="4:5" x14ac:dyDescent="0.15">
      <c r="D4900" s="26"/>
      <c r="E4900" s="27"/>
    </row>
    <row r="4901" spans="4:5" x14ac:dyDescent="0.15">
      <c r="D4901" s="26"/>
      <c r="E4901" s="27"/>
    </row>
    <row r="4902" spans="4:5" x14ac:dyDescent="0.15">
      <c r="D4902" s="26"/>
      <c r="E4902" s="27"/>
    </row>
    <row r="4903" spans="4:5" x14ac:dyDescent="0.15">
      <c r="D4903" s="26"/>
      <c r="E4903" s="27"/>
    </row>
    <row r="4904" spans="4:5" x14ac:dyDescent="0.15">
      <c r="D4904" s="26"/>
      <c r="E4904" s="27"/>
    </row>
    <row r="4905" spans="4:5" x14ac:dyDescent="0.15">
      <c r="D4905" s="26"/>
      <c r="E4905" s="27"/>
    </row>
    <row r="4906" spans="4:5" x14ac:dyDescent="0.15">
      <c r="D4906" s="26"/>
      <c r="E4906" s="27"/>
    </row>
    <row r="4907" spans="4:5" x14ac:dyDescent="0.15">
      <c r="D4907" s="26"/>
      <c r="E4907" s="27"/>
    </row>
    <row r="4908" spans="4:5" x14ac:dyDescent="0.15">
      <c r="D4908" s="26"/>
      <c r="E4908" s="27"/>
    </row>
    <row r="4909" spans="4:5" x14ac:dyDescent="0.15">
      <c r="D4909" s="26"/>
      <c r="E4909" s="27"/>
    </row>
    <row r="4910" spans="4:5" x14ac:dyDescent="0.15">
      <c r="D4910" s="26"/>
      <c r="E4910" s="27"/>
    </row>
    <row r="4911" spans="4:5" x14ac:dyDescent="0.15">
      <c r="D4911" s="26"/>
      <c r="E4911" s="27"/>
    </row>
    <row r="4912" spans="4:5" x14ac:dyDescent="0.15">
      <c r="D4912" s="26"/>
      <c r="E4912" s="27"/>
    </row>
    <row r="4913" spans="4:5" x14ac:dyDescent="0.15">
      <c r="D4913" s="26"/>
      <c r="E4913" s="27"/>
    </row>
    <row r="4914" spans="4:5" x14ac:dyDescent="0.15">
      <c r="D4914" s="26"/>
      <c r="E4914" s="27"/>
    </row>
    <row r="4915" spans="4:5" x14ac:dyDescent="0.15">
      <c r="D4915" s="26"/>
      <c r="E4915" s="27"/>
    </row>
    <row r="4916" spans="4:5" x14ac:dyDescent="0.15">
      <c r="D4916" s="26"/>
      <c r="E4916" s="27"/>
    </row>
    <row r="4917" spans="4:5" x14ac:dyDescent="0.15">
      <c r="D4917" s="26"/>
      <c r="E4917" s="27"/>
    </row>
    <row r="4918" spans="4:5" x14ac:dyDescent="0.15">
      <c r="D4918" s="26"/>
      <c r="E4918" s="27"/>
    </row>
    <row r="4919" spans="4:5" x14ac:dyDescent="0.15">
      <c r="D4919" s="26"/>
      <c r="E4919" s="27"/>
    </row>
    <row r="4920" spans="4:5" x14ac:dyDescent="0.15">
      <c r="D4920" s="26"/>
      <c r="E4920" s="27"/>
    </row>
    <row r="4921" spans="4:5" x14ac:dyDescent="0.15">
      <c r="D4921" s="26"/>
      <c r="E4921" s="27"/>
    </row>
    <row r="4922" spans="4:5" x14ac:dyDescent="0.15">
      <c r="D4922" s="26"/>
      <c r="E4922" s="27"/>
    </row>
    <row r="4923" spans="4:5" x14ac:dyDescent="0.15">
      <c r="D4923" s="26"/>
      <c r="E4923" s="27"/>
    </row>
    <row r="4924" spans="4:5" x14ac:dyDescent="0.15">
      <c r="D4924" s="26"/>
      <c r="E4924" s="27"/>
    </row>
    <row r="4925" spans="4:5" x14ac:dyDescent="0.15">
      <c r="D4925" s="26"/>
      <c r="E4925" s="27"/>
    </row>
    <row r="4926" spans="4:5" x14ac:dyDescent="0.15">
      <c r="D4926" s="26"/>
      <c r="E4926" s="27"/>
    </row>
    <row r="4927" spans="4:5" x14ac:dyDescent="0.15">
      <c r="D4927" s="26"/>
      <c r="E4927" s="27"/>
    </row>
    <row r="4928" spans="4:5" x14ac:dyDescent="0.15">
      <c r="D4928" s="26"/>
      <c r="E4928" s="27"/>
    </row>
    <row r="4929" spans="4:5" x14ac:dyDescent="0.15">
      <c r="D4929" s="26"/>
      <c r="E4929" s="27"/>
    </row>
    <row r="4930" spans="4:5" x14ac:dyDescent="0.15">
      <c r="D4930" s="26"/>
      <c r="E4930" s="27"/>
    </row>
    <row r="4931" spans="4:5" x14ac:dyDescent="0.15">
      <c r="D4931" s="26"/>
      <c r="E4931" s="27"/>
    </row>
    <row r="4932" spans="4:5" x14ac:dyDescent="0.15">
      <c r="D4932" s="26"/>
      <c r="E4932" s="27"/>
    </row>
    <row r="4933" spans="4:5" x14ac:dyDescent="0.15">
      <c r="D4933" s="26"/>
      <c r="E4933" s="27"/>
    </row>
    <row r="4934" spans="4:5" x14ac:dyDescent="0.15">
      <c r="D4934" s="26"/>
      <c r="E4934" s="27"/>
    </row>
    <row r="4935" spans="4:5" x14ac:dyDescent="0.15">
      <c r="D4935" s="26"/>
      <c r="E4935" s="27"/>
    </row>
    <row r="4936" spans="4:5" x14ac:dyDescent="0.15">
      <c r="D4936" s="26"/>
      <c r="E4936" s="27"/>
    </row>
    <row r="4937" spans="4:5" x14ac:dyDescent="0.15">
      <c r="D4937" s="26"/>
      <c r="E4937" s="27"/>
    </row>
    <row r="4938" spans="4:5" x14ac:dyDescent="0.15">
      <c r="D4938" s="26"/>
      <c r="E4938" s="27"/>
    </row>
    <row r="4939" spans="4:5" x14ac:dyDescent="0.15">
      <c r="D4939" s="26"/>
      <c r="E4939" s="27"/>
    </row>
    <row r="4940" spans="4:5" x14ac:dyDescent="0.15">
      <c r="D4940" s="26"/>
      <c r="E4940" s="27"/>
    </row>
    <row r="4941" spans="4:5" x14ac:dyDescent="0.15">
      <c r="D4941" s="26"/>
      <c r="E4941" s="27"/>
    </row>
    <row r="4942" spans="4:5" x14ac:dyDescent="0.15">
      <c r="D4942" s="26"/>
      <c r="E4942" s="27"/>
    </row>
    <row r="4943" spans="4:5" x14ac:dyDescent="0.15">
      <c r="D4943" s="26"/>
      <c r="E4943" s="27"/>
    </row>
    <row r="4944" spans="4:5" x14ac:dyDescent="0.15">
      <c r="D4944" s="26"/>
      <c r="E4944" s="27"/>
    </row>
    <row r="4945" spans="4:5" x14ac:dyDescent="0.15">
      <c r="D4945" s="26"/>
      <c r="E4945" s="27"/>
    </row>
    <row r="4946" spans="4:5" x14ac:dyDescent="0.15">
      <c r="D4946" s="26"/>
      <c r="E4946" s="27"/>
    </row>
    <row r="4947" spans="4:5" x14ac:dyDescent="0.15">
      <c r="D4947" s="26"/>
      <c r="E4947" s="27"/>
    </row>
    <row r="4948" spans="4:5" x14ac:dyDescent="0.15">
      <c r="D4948" s="26"/>
      <c r="E4948" s="27"/>
    </row>
    <row r="4949" spans="4:5" x14ac:dyDescent="0.15">
      <c r="D4949" s="26"/>
      <c r="E4949" s="27"/>
    </row>
    <row r="4950" spans="4:5" x14ac:dyDescent="0.15">
      <c r="D4950" s="26"/>
      <c r="E4950" s="27"/>
    </row>
    <row r="4951" spans="4:5" x14ac:dyDescent="0.15">
      <c r="D4951" s="26"/>
      <c r="E4951" s="27"/>
    </row>
    <row r="4952" spans="4:5" x14ac:dyDescent="0.15">
      <c r="D4952" s="26"/>
      <c r="E4952" s="27"/>
    </row>
    <row r="4953" spans="4:5" x14ac:dyDescent="0.15">
      <c r="D4953" s="26"/>
      <c r="E4953" s="27"/>
    </row>
    <row r="4954" spans="4:5" x14ac:dyDescent="0.15">
      <c r="D4954" s="26"/>
      <c r="E4954" s="27"/>
    </row>
    <row r="4955" spans="4:5" x14ac:dyDescent="0.15">
      <c r="D4955" s="26"/>
      <c r="E4955" s="27"/>
    </row>
    <row r="4956" spans="4:5" x14ac:dyDescent="0.15">
      <c r="D4956" s="26"/>
      <c r="E4956" s="27"/>
    </row>
    <row r="4957" spans="4:5" x14ac:dyDescent="0.15">
      <c r="D4957" s="26"/>
      <c r="E4957" s="27"/>
    </row>
    <row r="4958" spans="4:5" x14ac:dyDescent="0.15">
      <c r="D4958" s="26"/>
      <c r="E4958" s="27"/>
    </row>
    <row r="4959" spans="4:5" x14ac:dyDescent="0.15">
      <c r="D4959" s="26"/>
      <c r="E4959" s="27"/>
    </row>
    <row r="4960" spans="4:5" x14ac:dyDescent="0.15">
      <c r="D4960" s="26"/>
      <c r="E4960" s="27"/>
    </row>
    <row r="4961" spans="4:5" x14ac:dyDescent="0.15">
      <c r="D4961" s="26"/>
      <c r="E4961" s="27"/>
    </row>
    <row r="4962" spans="4:5" x14ac:dyDescent="0.15">
      <c r="D4962" s="26"/>
      <c r="E4962" s="27"/>
    </row>
    <row r="4963" spans="4:5" x14ac:dyDescent="0.15">
      <c r="D4963" s="26"/>
      <c r="E4963" s="27"/>
    </row>
    <row r="4964" spans="4:5" x14ac:dyDescent="0.15">
      <c r="D4964" s="26"/>
      <c r="E4964" s="27"/>
    </row>
    <row r="4965" spans="4:5" x14ac:dyDescent="0.15">
      <c r="D4965" s="26"/>
      <c r="E4965" s="27"/>
    </row>
    <row r="4966" spans="4:5" x14ac:dyDescent="0.15">
      <c r="D4966" s="26"/>
      <c r="E4966" s="27"/>
    </row>
    <row r="4967" spans="4:5" x14ac:dyDescent="0.15">
      <c r="D4967" s="26"/>
      <c r="E4967" s="27"/>
    </row>
    <row r="4968" spans="4:5" x14ac:dyDescent="0.15">
      <c r="D4968" s="26"/>
      <c r="E4968" s="27"/>
    </row>
    <row r="4969" spans="4:5" x14ac:dyDescent="0.15">
      <c r="D4969" s="26"/>
      <c r="E4969" s="27"/>
    </row>
    <row r="4970" spans="4:5" x14ac:dyDescent="0.15">
      <c r="D4970" s="26"/>
      <c r="E4970" s="27"/>
    </row>
    <row r="4971" spans="4:5" x14ac:dyDescent="0.15">
      <c r="D4971" s="26"/>
      <c r="E4971" s="27"/>
    </row>
    <row r="4972" spans="4:5" x14ac:dyDescent="0.15">
      <c r="D4972" s="26"/>
      <c r="E4972" s="27"/>
    </row>
    <row r="4973" spans="4:5" x14ac:dyDescent="0.15">
      <c r="D4973" s="26"/>
      <c r="E4973" s="27"/>
    </row>
    <row r="4974" spans="4:5" x14ac:dyDescent="0.15">
      <c r="D4974" s="26"/>
      <c r="E4974" s="27"/>
    </row>
    <row r="4975" spans="4:5" x14ac:dyDescent="0.15">
      <c r="D4975" s="26"/>
      <c r="E4975" s="27"/>
    </row>
    <row r="4976" spans="4:5" x14ac:dyDescent="0.15">
      <c r="D4976" s="26"/>
      <c r="E4976" s="27"/>
    </row>
    <row r="4977" spans="4:5" x14ac:dyDescent="0.15">
      <c r="D4977" s="26"/>
      <c r="E4977" s="27"/>
    </row>
    <row r="4978" spans="4:5" x14ac:dyDescent="0.15">
      <c r="D4978" s="26"/>
      <c r="E4978" s="27"/>
    </row>
    <row r="4979" spans="4:5" x14ac:dyDescent="0.15">
      <c r="D4979" s="26"/>
      <c r="E4979" s="27"/>
    </row>
    <row r="4980" spans="4:5" x14ac:dyDescent="0.15">
      <c r="D4980" s="26"/>
      <c r="E4980" s="27"/>
    </row>
    <row r="4981" spans="4:5" x14ac:dyDescent="0.15">
      <c r="D4981" s="26"/>
      <c r="E4981" s="27"/>
    </row>
    <row r="4982" spans="4:5" x14ac:dyDescent="0.15">
      <c r="D4982" s="26"/>
      <c r="E4982" s="27"/>
    </row>
    <row r="4983" spans="4:5" x14ac:dyDescent="0.15">
      <c r="D4983" s="26"/>
      <c r="E4983" s="27"/>
    </row>
    <row r="4984" spans="4:5" x14ac:dyDescent="0.15">
      <c r="D4984" s="26"/>
      <c r="E4984" s="27"/>
    </row>
    <row r="4985" spans="4:5" x14ac:dyDescent="0.15">
      <c r="D4985" s="26"/>
      <c r="E4985" s="27"/>
    </row>
    <row r="4986" spans="4:5" x14ac:dyDescent="0.15">
      <c r="D4986" s="26"/>
      <c r="E4986" s="27"/>
    </row>
    <row r="4987" spans="4:5" x14ac:dyDescent="0.15">
      <c r="D4987" s="26"/>
      <c r="E4987" s="27"/>
    </row>
    <row r="4988" spans="4:5" x14ac:dyDescent="0.15">
      <c r="D4988" s="26"/>
      <c r="E4988" s="27"/>
    </row>
    <row r="4989" spans="4:5" x14ac:dyDescent="0.15">
      <c r="D4989" s="26"/>
      <c r="E4989" s="27"/>
    </row>
    <row r="4990" spans="4:5" x14ac:dyDescent="0.15">
      <c r="D4990" s="26"/>
      <c r="E4990" s="27"/>
    </row>
    <row r="4991" spans="4:5" x14ac:dyDescent="0.15">
      <c r="D4991" s="26"/>
      <c r="E4991" s="27"/>
    </row>
    <row r="4992" spans="4:5" x14ac:dyDescent="0.15">
      <c r="D4992" s="26"/>
      <c r="E4992" s="27"/>
    </row>
    <row r="4993" spans="4:5" x14ac:dyDescent="0.15">
      <c r="D4993" s="26"/>
      <c r="E4993" s="27"/>
    </row>
    <row r="4994" spans="4:5" x14ac:dyDescent="0.15">
      <c r="D4994" s="26"/>
      <c r="E4994" s="27"/>
    </row>
    <row r="4995" spans="4:5" x14ac:dyDescent="0.15">
      <c r="D4995" s="26"/>
      <c r="E4995" s="27"/>
    </row>
    <row r="4996" spans="4:5" x14ac:dyDescent="0.15">
      <c r="D4996" s="26"/>
      <c r="E4996" s="27"/>
    </row>
    <row r="4997" spans="4:5" x14ac:dyDescent="0.15">
      <c r="D4997" s="26"/>
      <c r="E4997" s="27"/>
    </row>
    <row r="4998" spans="4:5" x14ac:dyDescent="0.15">
      <c r="D4998" s="26"/>
      <c r="E4998" s="27"/>
    </row>
    <row r="4999" spans="4:5" x14ac:dyDescent="0.15">
      <c r="D4999" s="26"/>
      <c r="E4999" s="27"/>
    </row>
    <row r="5000" spans="4:5" x14ac:dyDescent="0.15">
      <c r="D5000" s="26"/>
      <c r="E5000" s="27"/>
    </row>
    <row r="5001" spans="4:5" x14ac:dyDescent="0.15">
      <c r="D5001" s="26"/>
      <c r="E5001" s="27"/>
    </row>
    <row r="5002" spans="4:5" x14ac:dyDescent="0.15">
      <c r="D5002" s="26"/>
      <c r="E5002" s="27"/>
    </row>
    <row r="5003" spans="4:5" x14ac:dyDescent="0.15">
      <c r="D5003" s="26"/>
      <c r="E5003" s="27"/>
    </row>
    <row r="5004" spans="4:5" x14ac:dyDescent="0.15">
      <c r="D5004" s="26"/>
      <c r="E5004" s="27"/>
    </row>
    <row r="5005" spans="4:5" x14ac:dyDescent="0.15">
      <c r="D5005" s="26"/>
      <c r="E5005" s="27"/>
    </row>
    <row r="5006" spans="4:5" x14ac:dyDescent="0.15">
      <c r="D5006" s="26"/>
      <c r="E5006" s="27"/>
    </row>
    <row r="5007" spans="4:5" x14ac:dyDescent="0.15">
      <c r="D5007" s="26"/>
      <c r="E5007" s="27"/>
    </row>
    <row r="5008" spans="4:5" x14ac:dyDescent="0.15">
      <c r="D5008" s="26"/>
      <c r="E5008" s="27"/>
    </row>
    <row r="5009" spans="4:5" x14ac:dyDescent="0.15">
      <c r="D5009" s="26"/>
      <c r="E5009" s="27"/>
    </row>
    <row r="5010" spans="4:5" x14ac:dyDescent="0.15">
      <c r="D5010" s="26"/>
      <c r="E5010" s="27"/>
    </row>
    <row r="5011" spans="4:5" x14ac:dyDescent="0.15">
      <c r="D5011" s="26"/>
      <c r="E5011" s="27"/>
    </row>
    <row r="5012" spans="4:5" x14ac:dyDescent="0.15">
      <c r="D5012" s="26"/>
      <c r="E5012" s="27"/>
    </row>
    <row r="5013" spans="4:5" x14ac:dyDescent="0.15">
      <c r="D5013" s="26"/>
      <c r="E5013" s="27"/>
    </row>
    <row r="5014" spans="4:5" x14ac:dyDescent="0.15">
      <c r="D5014" s="26"/>
      <c r="E5014" s="27"/>
    </row>
    <row r="5015" spans="4:5" x14ac:dyDescent="0.15">
      <c r="D5015" s="26"/>
      <c r="E5015" s="27"/>
    </row>
    <row r="5016" spans="4:5" x14ac:dyDescent="0.15">
      <c r="D5016" s="26"/>
      <c r="E5016" s="27"/>
    </row>
    <row r="5017" spans="4:5" x14ac:dyDescent="0.15">
      <c r="D5017" s="26"/>
      <c r="E5017" s="27"/>
    </row>
    <row r="5018" spans="4:5" x14ac:dyDescent="0.15">
      <c r="D5018" s="26"/>
      <c r="E5018" s="27"/>
    </row>
    <row r="5019" spans="4:5" x14ac:dyDescent="0.15">
      <c r="D5019" s="26"/>
      <c r="E5019" s="27"/>
    </row>
    <row r="5020" spans="4:5" x14ac:dyDescent="0.15">
      <c r="D5020" s="26"/>
      <c r="E5020" s="27"/>
    </row>
    <row r="5021" spans="4:5" x14ac:dyDescent="0.15">
      <c r="D5021" s="26"/>
      <c r="E5021" s="27"/>
    </row>
    <row r="5022" spans="4:5" x14ac:dyDescent="0.15">
      <c r="D5022" s="26"/>
      <c r="E5022" s="27"/>
    </row>
    <row r="5023" spans="4:5" x14ac:dyDescent="0.15">
      <c r="D5023" s="26"/>
      <c r="E5023" s="27"/>
    </row>
    <row r="5024" spans="4:5" x14ac:dyDescent="0.15">
      <c r="D5024" s="26"/>
      <c r="E5024" s="27"/>
    </row>
    <row r="5025" spans="4:5" x14ac:dyDescent="0.15">
      <c r="D5025" s="26"/>
      <c r="E5025" s="27"/>
    </row>
    <row r="5026" spans="4:5" x14ac:dyDescent="0.15">
      <c r="D5026" s="26"/>
      <c r="E5026" s="27"/>
    </row>
    <row r="5027" spans="4:5" x14ac:dyDescent="0.15">
      <c r="D5027" s="26"/>
      <c r="E5027" s="27"/>
    </row>
    <row r="5028" spans="4:5" x14ac:dyDescent="0.15">
      <c r="D5028" s="26"/>
      <c r="E5028" s="27"/>
    </row>
    <row r="5029" spans="4:5" x14ac:dyDescent="0.15">
      <c r="D5029" s="26"/>
      <c r="E5029" s="27"/>
    </row>
    <row r="5030" spans="4:5" x14ac:dyDescent="0.15">
      <c r="D5030" s="26"/>
      <c r="E5030" s="27"/>
    </row>
    <row r="5031" spans="4:5" x14ac:dyDescent="0.15">
      <c r="D5031" s="26"/>
      <c r="E5031" s="27"/>
    </row>
    <row r="5032" spans="4:5" x14ac:dyDescent="0.15">
      <c r="D5032" s="26"/>
      <c r="E5032" s="27"/>
    </row>
    <row r="5033" spans="4:5" x14ac:dyDescent="0.15">
      <c r="D5033" s="26"/>
      <c r="E5033" s="27"/>
    </row>
    <row r="5034" spans="4:5" x14ac:dyDescent="0.15">
      <c r="D5034" s="26"/>
      <c r="E5034" s="27"/>
    </row>
    <row r="5035" spans="4:5" x14ac:dyDescent="0.15">
      <c r="D5035" s="26"/>
      <c r="E5035" s="27"/>
    </row>
    <row r="5036" spans="4:5" x14ac:dyDescent="0.15">
      <c r="D5036" s="26"/>
      <c r="E5036" s="27"/>
    </row>
    <row r="5037" spans="4:5" x14ac:dyDescent="0.15">
      <c r="D5037" s="26"/>
      <c r="E5037" s="27"/>
    </row>
    <row r="5038" spans="4:5" x14ac:dyDescent="0.15">
      <c r="D5038" s="26"/>
      <c r="E5038" s="27"/>
    </row>
    <row r="5039" spans="4:5" x14ac:dyDescent="0.15">
      <c r="D5039" s="26"/>
      <c r="E5039" s="27"/>
    </row>
    <row r="5040" spans="4:5" x14ac:dyDescent="0.15">
      <c r="D5040" s="26"/>
      <c r="E5040" s="27"/>
    </row>
    <row r="5041" spans="4:5" x14ac:dyDescent="0.15">
      <c r="D5041" s="26"/>
      <c r="E5041" s="27"/>
    </row>
    <row r="5042" spans="4:5" x14ac:dyDescent="0.15">
      <c r="D5042" s="26"/>
      <c r="E5042" s="27"/>
    </row>
    <row r="5043" spans="4:5" x14ac:dyDescent="0.15">
      <c r="D5043" s="26"/>
      <c r="E5043" s="27"/>
    </row>
    <row r="5044" spans="4:5" x14ac:dyDescent="0.15">
      <c r="D5044" s="26"/>
      <c r="E5044" s="27"/>
    </row>
    <row r="5045" spans="4:5" x14ac:dyDescent="0.15">
      <c r="D5045" s="26"/>
      <c r="E5045" s="27"/>
    </row>
    <row r="5046" spans="4:5" x14ac:dyDescent="0.15">
      <c r="D5046" s="26"/>
      <c r="E5046" s="27"/>
    </row>
    <row r="5047" spans="4:5" x14ac:dyDescent="0.15">
      <c r="D5047" s="26"/>
      <c r="E5047" s="27"/>
    </row>
    <row r="5048" spans="4:5" x14ac:dyDescent="0.15">
      <c r="D5048" s="26"/>
      <c r="E5048" s="27"/>
    </row>
    <row r="5049" spans="4:5" x14ac:dyDescent="0.15">
      <c r="D5049" s="26"/>
      <c r="E5049" s="27"/>
    </row>
    <row r="5050" spans="4:5" x14ac:dyDescent="0.15">
      <c r="D5050" s="26"/>
      <c r="E5050" s="27"/>
    </row>
    <row r="5051" spans="4:5" x14ac:dyDescent="0.15">
      <c r="D5051" s="26"/>
      <c r="E5051" s="27"/>
    </row>
    <row r="5052" spans="4:5" x14ac:dyDescent="0.15">
      <c r="D5052" s="26"/>
      <c r="E5052" s="27"/>
    </row>
    <row r="5053" spans="4:5" x14ac:dyDescent="0.15">
      <c r="D5053" s="26"/>
      <c r="E5053" s="27"/>
    </row>
    <row r="5054" spans="4:5" x14ac:dyDescent="0.15">
      <c r="D5054" s="26"/>
      <c r="E5054" s="27"/>
    </row>
    <row r="5055" spans="4:5" x14ac:dyDescent="0.15">
      <c r="D5055" s="26"/>
      <c r="E5055" s="27"/>
    </row>
    <row r="5056" spans="4:5" x14ac:dyDescent="0.15">
      <c r="D5056" s="26"/>
      <c r="E5056" s="27"/>
    </row>
    <row r="5057" spans="4:5" x14ac:dyDescent="0.15">
      <c r="D5057" s="26"/>
      <c r="E5057" s="27"/>
    </row>
    <row r="5058" spans="4:5" x14ac:dyDescent="0.15">
      <c r="D5058" s="26"/>
      <c r="E5058" s="27"/>
    </row>
    <row r="5059" spans="4:5" x14ac:dyDescent="0.15">
      <c r="D5059" s="26"/>
      <c r="E5059" s="27"/>
    </row>
    <row r="5060" spans="4:5" x14ac:dyDescent="0.15">
      <c r="D5060" s="26"/>
      <c r="E5060" s="27"/>
    </row>
    <row r="5061" spans="4:5" x14ac:dyDescent="0.15">
      <c r="D5061" s="26"/>
      <c r="E5061" s="27"/>
    </row>
    <row r="5062" spans="4:5" x14ac:dyDescent="0.15">
      <c r="D5062" s="26"/>
      <c r="E5062" s="27"/>
    </row>
    <row r="5063" spans="4:5" x14ac:dyDescent="0.15">
      <c r="D5063" s="26"/>
      <c r="E5063" s="27"/>
    </row>
    <row r="5064" spans="4:5" x14ac:dyDescent="0.15">
      <c r="D5064" s="26"/>
      <c r="E5064" s="27"/>
    </row>
    <row r="5065" spans="4:5" x14ac:dyDescent="0.15">
      <c r="D5065" s="26"/>
      <c r="E5065" s="27"/>
    </row>
    <row r="5066" spans="4:5" x14ac:dyDescent="0.15">
      <c r="D5066" s="26"/>
      <c r="E5066" s="27"/>
    </row>
    <row r="5067" spans="4:5" x14ac:dyDescent="0.15">
      <c r="D5067" s="26"/>
      <c r="E5067" s="27"/>
    </row>
    <row r="5068" spans="4:5" x14ac:dyDescent="0.15">
      <c r="D5068" s="26"/>
      <c r="E5068" s="27"/>
    </row>
    <row r="5069" spans="4:5" x14ac:dyDescent="0.15">
      <c r="D5069" s="26"/>
      <c r="E5069" s="27"/>
    </row>
    <row r="5070" spans="4:5" x14ac:dyDescent="0.15">
      <c r="D5070" s="26"/>
      <c r="E5070" s="27"/>
    </row>
    <row r="5071" spans="4:5" x14ac:dyDescent="0.15">
      <c r="D5071" s="26"/>
      <c r="E5071" s="27"/>
    </row>
    <row r="5072" spans="4:5" x14ac:dyDescent="0.15">
      <c r="D5072" s="26"/>
      <c r="E5072" s="27"/>
    </row>
    <row r="5073" spans="4:5" x14ac:dyDescent="0.15">
      <c r="D5073" s="26"/>
      <c r="E5073" s="27"/>
    </row>
    <row r="5074" spans="4:5" x14ac:dyDescent="0.15">
      <c r="D5074" s="26"/>
      <c r="E5074" s="27"/>
    </row>
    <row r="5075" spans="4:5" x14ac:dyDescent="0.15">
      <c r="D5075" s="26"/>
      <c r="E5075" s="27"/>
    </row>
    <row r="5076" spans="4:5" x14ac:dyDescent="0.15">
      <c r="D5076" s="26"/>
      <c r="E5076" s="27"/>
    </row>
    <row r="5077" spans="4:5" x14ac:dyDescent="0.15">
      <c r="D5077" s="26"/>
      <c r="E5077" s="27"/>
    </row>
    <row r="5078" spans="4:5" x14ac:dyDescent="0.15">
      <c r="D5078" s="26"/>
      <c r="E5078" s="27"/>
    </row>
    <row r="5079" spans="4:5" x14ac:dyDescent="0.15">
      <c r="D5079" s="26"/>
      <c r="E5079" s="27"/>
    </row>
    <row r="5080" spans="4:5" x14ac:dyDescent="0.15">
      <c r="D5080" s="26"/>
      <c r="E5080" s="27"/>
    </row>
    <row r="5081" spans="4:5" x14ac:dyDescent="0.15">
      <c r="D5081" s="26"/>
      <c r="E5081" s="27"/>
    </row>
    <row r="5082" spans="4:5" x14ac:dyDescent="0.15">
      <c r="D5082" s="26"/>
      <c r="E5082" s="27"/>
    </row>
    <row r="5083" spans="4:5" x14ac:dyDescent="0.15">
      <c r="D5083" s="26"/>
      <c r="E5083" s="27"/>
    </row>
    <row r="5084" spans="4:5" x14ac:dyDescent="0.15">
      <c r="D5084" s="26"/>
      <c r="E5084" s="27"/>
    </row>
    <row r="5085" spans="4:5" x14ac:dyDescent="0.15">
      <c r="D5085" s="26"/>
      <c r="E5085" s="27"/>
    </row>
    <row r="5086" spans="4:5" x14ac:dyDescent="0.15">
      <c r="D5086" s="26"/>
      <c r="E5086" s="27"/>
    </row>
    <row r="5087" spans="4:5" x14ac:dyDescent="0.15">
      <c r="D5087" s="26"/>
      <c r="E5087" s="27"/>
    </row>
    <row r="5088" spans="4:5" x14ac:dyDescent="0.15">
      <c r="D5088" s="26"/>
      <c r="E5088" s="27"/>
    </row>
    <row r="5089" spans="4:5" x14ac:dyDescent="0.15">
      <c r="D5089" s="26"/>
      <c r="E5089" s="27"/>
    </row>
    <row r="5090" spans="4:5" x14ac:dyDescent="0.15">
      <c r="D5090" s="26"/>
      <c r="E5090" s="27"/>
    </row>
    <row r="5091" spans="4:5" x14ac:dyDescent="0.15">
      <c r="D5091" s="26"/>
      <c r="E5091" s="27"/>
    </row>
    <row r="5092" spans="4:5" x14ac:dyDescent="0.15">
      <c r="D5092" s="26"/>
      <c r="E5092" s="27"/>
    </row>
    <row r="5093" spans="4:5" x14ac:dyDescent="0.15">
      <c r="D5093" s="26"/>
      <c r="E5093" s="27"/>
    </row>
    <row r="5094" spans="4:5" x14ac:dyDescent="0.15">
      <c r="D5094" s="26"/>
      <c r="E5094" s="27"/>
    </row>
    <row r="5095" spans="4:5" x14ac:dyDescent="0.15">
      <c r="D5095" s="26"/>
      <c r="E5095" s="27"/>
    </row>
    <row r="5096" spans="4:5" x14ac:dyDescent="0.15">
      <c r="D5096" s="26"/>
      <c r="E5096" s="27"/>
    </row>
    <row r="5097" spans="4:5" x14ac:dyDescent="0.15">
      <c r="D5097" s="26"/>
      <c r="E5097" s="27"/>
    </row>
    <row r="5098" spans="4:5" x14ac:dyDescent="0.15">
      <c r="D5098" s="26"/>
      <c r="E5098" s="27"/>
    </row>
    <row r="5099" spans="4:5" x14ac:dyDescent="0.15">
      <c r="D5099" s="26"/>
      <c r="E5099" s="27"/>
    </row>
    <row r="5100" spans="4:5" x14ac:dyDescent="0.15">
      <c r="D5100" s="26"/>
      <c r="E5100" s="27"/>
    </row>
    <row r="5101" spans="4:5" x14ac:dyDescent="0.15">
      <c r="D5101" s="26"/>
      <c r="E5101" s="27"/>
    </row>
    <row r="5102" spans="4:5" x14ac:dyDescent="0.15">
      <c r="D5102" s="26"/>
      <c r="E5102" s="27"/>
    </row>
    <row r="5103" spans="4:5" x14ac:dyDescent="0.15">
      <c r="D5103" s="26"/>
      <c r="E5103" s="27"/>
    </row>
    <row r="5104" spans="4:5" x14ac:dyDescent="0.15">
      <c r="D5104" s="26"/>
      <c r="E5104" s="27"/>
    </row>
    <row r="5105" spans="4:5" x14ac:dyDescent="0.15">
      <c r="D5105" s="26"/>
      <c r="E5105" s="27"/>
    </row>
    <row r="5106" spans="4:5" x14ac:dyDescent="0.15">
      <c r="D5106" s="26"/>
      <c r="E5106" s="27"/>
    </row>
    <row r="5107" spans="4:5" x14ac:dyDescent="0.15">
      <c r="D5107" s="26"/>
      <c r="E5107" s="27"/>
    </row>
    <row r="5108" spans="4:5" x14ac:dyDescent="0.15">
      <c r="D5108" s="26"/>
      <c r="E5108" s="27"/>
    </row>
    <row r="5109" spans="4:5" x14ac:dyDescent="0.15">
      <c r="D5109" s="26"/>
      <c r="E5109" s="27"/>
    </row>
    <row r="5110" spans="4:5" x14ac:dyDescent="0.15">
      <c r="D5110" s="26"/>
      <c r="E5110" s="27"/>
    </row>
    <row r="5111" spans="4:5" x14ac:dyDescent="0.15">
      <c r="D5111" s="26"/>
      <c r="E5111" s="27"/>
    </row>
    <row r="5112" spans="4:5" x14ac:dyDescent="0.15">
      <c r="D5112" s="26"/>
      <c r="E5112" s="27"/>
    </row>
    <row r="5113" spans="4:5" x14ac:dyDescent="0.15">
      <c r="D5113" s="26"/>
      <c r="E5113" s="27"/>
    </row>
    <row r="5114" spans="4:5" x14ac:dyDescent="0.15">
      <c r="D5114" s="26"/>
      <c r="E5114" s="27"/>
    </row>
    <row r="5115" spans="4:5" x14ac:dyDescent="0.15">
      <c r="D5115" s="26"/>
      <c r="E5115" s="27"/>
    </row>
    <row r="5116" spans="4:5" x14ac:dyDescent="0.15">
      <c r="D5116" s="26"/>
      <c r="E5116" s="27"/>
    </row>
    <row r="5117" spans="4:5" x14ac:dyDescent="0.15">
      <c r="D5117" s="26"/>
      <c r="E5117" s="27"/>
    </row>
    <row r="5118" spans="4:5" x14ac:dyDescent="0.15">
      <c r="D5118" s="26"/>
      <c r="E5118" s="27"/>
    </row>
    <row r="5119" spans="4:5" x14ac:dyDescent="0.15">
      <c r="D5119" s="26"/>
      <c r="E5119" s="27"/>
    </row>
    <row r="5120" spans="4:5" x14ac:dyDescent="0.15">
      <c r="D5120" s="26"/>
      <c r="E5120" s="27"/>
    </row>
    <row r="5121" spans="4:5" x14ac:dyDescent="0.15">
      <c r="D5121" s="26"/>
      <c r="E5121" s="27"/>
    </row>
    <row r="5122" spans="4:5" x14ac:dyDescent="0.15">
      <c r="D5122" s="26"/>
      <c r="E5122" s="27"/>
    </row>
    <row r="5123" spans="4:5" x14ac:dyDescent="0.15">
      <c r="D5123" s="26"/>
      <c r="E5123" s="27"/>
    </row>
    <row r="5124" spans="4:5" x14ac:dyDescent="0.15">
      <c r="D5124" s="26"/>
      <c r="E5124" s="27"/>
    </row>
    <row r="5125" spans="4:5" x14ac:dyDescent="0.15">
      <c r="D5125" s="26"/>
      <c r="E5125" s="27"/>
    </row>
    <row r="5126" spans="4:5" x14ac:dyDescent="0.15">
      <c r="D5126" s="26"/>
      <c r="E5126" s="27"/>
    </row>
    <row r="5127" spans="4:5" x14ac:dyDescent="0.15">
      <c r="D5127" s="26"/>
      <c r="E5127" s="27"/>
    </row>
    <row r="5128" spans="4:5" x14ac:dyDescent="0.15">
      <c r="D5128" s="26"/>
      <c r="E5128" s="27"/>
    </row>
    <row r="5129" spans="4:5" x14ac:dyDescent="0.15">
      <c r="D5129" s="26"/>
      <c r="E5129" s="27"/>
    </row>
    <row r="5130" spans="4:5" x14ac:dyDescent="0.15">
      <c r="D5130" s="26"/>
      <c r="E5130" s="27"/>
    </row>
    <row r="5131" spans="4:5" x14ac:dyDescent="0.15">
      <c r="D5131" s="26"/>
      <c r="E5131" s="27"/>
    </row>
    <row r="5132" spans="4:5" x14ac:dyDescent="0.15">
      <c r="D5132" s="26"/>
      <c r="E5132" s="27"/>
    </row>
    <row r="5133" spans="4:5" x14ac:dyDescent="0.15">
      <c r="D5133" s="26"/>
      <c r="E5133" s="27"/>
    </row>
    <row r="5134" spans="4:5" x14ac:dyDescent="0.15">
      <c r="D5134" s="26"/>
      <c r="E5134" s="27"/>
    </row>
    <row r="5135" spans="4:5" x14ac:dyDescent="0.15">
      <c r="D5135" s="26"/>
      <c r="E5135" s="27"/>
    </row>
    <row r="5136" spans="4:5" x14ac:dyDescent="0.15">
      <c r="D5136" s="26"/>
      <c r="E5136" s="27"/>
    </row>
    <row r="5137" spans="4:5" x14ac:dyDescent="0.15">
      <c r="D5137" s="26"/>
      <c r="E5137" s="27"/>
    </row>
    <row r="5138" spans="4:5" x14ac:dyDescent="0.15">
      <c r="D5138" s="26"/>
      <c r="E5138" s="27"/>
    </row>
    <row r="5139" spans="4:5" x14ac:dyDescent="0.15">
      <c r="D5139" s="26"/>
      <c r="E5139" s="27"/>
    </row>
    <row r="5140" spans="4:5" x14ac:dyDescent="0.15">
      <c r="D5140" s="26"/>
      <c r="E5140" s="27"/>
    </row>
    <row r="5141" spans="4:5" x14ac:dyDescent="0.15">
      <c r="D5141" s="26"/>
      <c r="E5141" s="27"/>
    </row>
    <row r="5142" spans="4:5" x14ac:dyDescent="0.15">
      <c r="D5142" s="26"/>
      <c r="E5142" s="27"/>
    </row>
    <row r="5143" spans="4:5" x14ac:dyDescent="0.15">
      <c r="D5143" s="26"/>
      <c r="E5143" s="27"/>
    </row>
    <row r="5144" spans="4:5" x14ac:dyDescent="0.15">
      <c r="D5144" s="26"/>
      <c r="E5144" s="27"/>
    </row>
    <row r="5145" spans="4:5" x14ac:dyDescent="0.15">
      <c r="D5145" s="26"/>
      <c r="E5145" s="27"/>
    </row>
    <row r="5146" spans="4:5" x14ac:dyDescent="0.15">
      <c r="D5146" s="26"/>
      <c r="E5146" s="27"/>
    </row>
    <row r="5147" spans="4:5" x14ac:dyDescent="0.15">
      <c r="D5147" s="26"/>
      <c r="E5147" s="27"/>
    </row>
    <row r="5148" spans="4:5" x14ac:dyDescent="0.15">
      <c r="D5148" s="26"/>
      <c r="E5148" s="27"/>
    </row>
    <row r="5149" spans="4:5" x14ac:dyDescent="0.15">
      <c r="D5149" s="26"/>
      <c r="E5149" s="27"/>
    </row>
    <row r="5150" spans="4:5" x14ac:dyDescent="0.15">
      <c r="D5150" s="26"/>
      <c r="E5150" s="27"/>
    </row>
    <row r="5151" spans="4:5" x14ac:dyDescent="0.15">
      <c r="D5151" s="26"/>
      <c r="E5151" s="27"/>
    </row>
    <row r="5152" spans="4:5" x14ac:dyDescent="0.15">
      <c r="D5152" s="26"/>
      <c r="E5152" s="27"/>
    </row>
    <row r="5153" spans="4:5" x14ac:dyDescent="0.15">
      <c r="D5153" s="26"/>
      <c r="E5153" s="27"/>
    </row>
    <row r="5154" spans="4:5" x14ac:dyDescent="0.15">
      <c r="D5154" s="26"/>
      <c r="E5154" s="27"/>
    </row>
    <row r="5155" spans="4:5" x14ac:dyDescent="0.15">
      <c r="D5155" s="26"/>
      <c r="E5155" s="27"/>
    </row>
    <row r="5156" spans="4:5" x14ac:dyDescent="0.15">
      <c r="D5156" s="26"/>
      <c r="E5156" s="27"/>
    </row>
    <row r="5157" spans="4:5" x14ac:dyDescent="0.15">
      <c r="D5157" s="26"/>
      <c r="E5157" s="27"/>
    </row>
    <row r="5158" spans="4:5" x14ac:dyDescent="0.15">
      <c r="D5158" s="26"/>
      <c r="E5158" s="27"/>
    </row>
    <row r="5159" spans="4:5" x14ac:dyDescent="0.15">
      <c r="D5159" s="26"/>
      <c r="E5159" s="27"/>
    </row>
    <row r="5160" spans="4:5" x14ac:dyDescent="0.15">
      <c r="D5160" s="26"/>
      <c r="E5160" s="27"/>
    </row>
    <row r="5161" spans="4:5" x14ac:dyDescent="0.15">
      <c r="D5161" s="26"/>
      <c r="E5161" s="27"/>
    </row>
    <row r="5162" spans="4:5" x14ac:dyDescent="0.15">
      <c r="D5162" s="26"/>
      <c r="E5162" s="27"/>
    </row>
    <row r="5163" spans="4:5" x14ac:dyDescent="0.15">
      <c r="D5163" s="26"/>
      <c r="E5163" s="27"/>
    </row>
    <row r="5164" spans="4:5" x14ac:dyDescent="0.15">
      <c r="D5164" s="26"/>
      <c r="E5164" s="27"/>
    </row>
    <row r="5165" spans="4:5" x14ac:dyDescent="0.15">
      <c r="D5165" s="26"/>
      <c r="E5165" s="27"/>
    </row>
    <row r="5166" spans="4:5" x14ac:dyDescent="0.15">
      <c r="D5166" s="26"/>
      <c r="E5166" s="27"/>
    </row>
    <row r="5167" spans="4:5" x14ac:dyDescent="0.15">
      <c r="D5167" s="26"/>
      <c r="E5167" s="27"/>
    </row>
    <row r="5168" spans="4:5" x14ac:dyDescent="0.15">
      <c r="D5168" s="26"/>
      <c r="E5168" s="27"/>
    </row>
    <row r="5169" spans="4:5" x14ac:dyDescent="0.15">
      <c r="D5169" s="26"/>
      <c r="E5169" s="27"/>
    </row>
    <row r="5170" spans="4:5" x14ac:dyDescent="0.15">
      <c r="D5170" s="26"/>
      <c r="E5170" s="27"/>
    </row>
    <row r="5171" spans="4:5" x14ac:dyDescent="0.15">
      <c r="D5171" s="26"/>
      <c r="E5171" s="27"/>
    </row>
    <row r="5172" spans="4:5" x14ac:dyDescent="0.15">
      <c r="D5172" s="26"/>
      <c r="E5172" s="27"/>
    </row>
    <row r="5173" spans="4:5" x14ac:dyDescent="0.15">
      <c r="D5173" s="26"/>
      <c r="E5173" s="27"/>
    </row>
    <row r="5174" spans="4:5" x14ac:dyDescent="0.15">
      <c r="D5174" s="26"/>
      <c r="E5174" s="27"/>
    </row>
    <row r="5175" spans="4:5" x14ac:dyDescent="0.15">
      <c r="D5175" s="26"/>
      <c r="E5175" s="27"/>
    </row>
    <row r="5176" spans="4:5" x14ac:dyDescent="0.15">
      <c r="D5176" s="26"/>
      <c r="E5176" s="27"/>
    </row>
    <row r="5177" spans="4:5" x14ac:dyDescent="0.15">
      <c r="D5177" s="26"/>
      <c r="E5177" s="27"/>
    </row>
    <row r="5178" spans="4:5" x14ac:dyDescent="0.15">
      <c r="D5178" s="26"/>
      <c r="E5178" s="27"/>
    </row>
    <row r="5179" spans="4:5" x14ac:dyDescent="0.15">
      <c r="D5179" s="26"/>
      <c r="E5179" s="27"/>
    </row>
    <row r="5180" spans="4:5" x14ac:dyDescent="0.15">
      <c r="D5180" s="26"/>
      <c r="E5180" s="27"/>
    </row>
    <row r="5181" spans="4:5" x14ac:dyDescent="0.15">
      <c r="D5181" s="26"/>
      <c r="E5181" s="27"/>
    </row>
    <row r="5182" spans="4:5" x14ac:dyDescent="0.15">
      <c r="D5182" s="26"/>
      <c r="E5182" s="27"/>
    </row>
    <row r="5183" spans="4:5" x14ac:dyDescent="0.15">
      <c r="D5183" s="26"/>
      <c r="E5183" s="27"/>
    </row>
    <row r="5184" spans="4:5" x14ac:dyDescent="0.15">
      <c r="D5184" s="26"/>
      <c r="E5184" s="27"/>
    </row>
    <row r="5185" spans="4:5" x14ac:dyDescent="0.15">
      <c r="D5185" s="26"/>
      <c r="E5185" s="27"/>
    </row>
    <row r="5186" spans="4:5" x14ac:dyDescent="0.15">
      <c r="D5186" s="26"/>
      <c r="E5186" s="27"/>
    </row>
    <row r="5187" spans="4:5" x14ac:dyDescent="0.15">
      <c r="D5187" s="26"/>
      <c r="E5187" s="27"/>
    </row>
    <row r="5188" spans="4:5" x14ac:dyDescent="0.15">
      <c r="D5188" s="26"/>
      <c r="E5188" s="27"/>
    </row>
    <row r="5189" spans="4:5" x14ac:dyDescent="0.15">
      <c r="D5189" s="26"/>
      <c r="E5189" s="27"/>
    </row>
    <row r="5190" spans="4:5" x14ac:dyDescent="0.15">
      <c r="D5190" s="26"/>
      <c r="E5190" s="27"/>
    </row>
    <row r="5191" spans="4:5" x14ac:dyDescent="0.15">
      <c r="D5191" s="26"/>
      <c r="E5191" s="27"/>
    </row>
    <row r="5192" spans="4:5" x14ac:dyDescent="0.15">
      <c r="D5192" s="26"/>
      <c r="E5192" s="27"/>
    </row>
    <row r="5193" spans="4:5" x14ac:dyDescent="0.15">
      <c r="D5193" s="26"/>
      <c r="E5193" s="27"/>
    </row>
    <row r="5194" spans="4:5" x14ac:dyDescent="0.15">
      <c r="D5194" s="26"/>
      <c r="E5194" s="27"/>
    </row>
    <row r="5195" spans="4:5" x14ac:dyDescent="0.15">
      <c r="D5195" s="26"/>
      <c r="E5195" s="27"/>
    </row>
    <row r="5196" spans="4:5" x14ac:dyDescent="0.15">
      <c r="D5196" s="26"/>
      <c r="E5196" s="27"/>
    </row>
    <row r="5197" spans="4:5" x14ac:dyDescent="0.15">
      <c r="D5197" s="26"/>
      <c r="E5197" s="27"/>
    </row>
    <row r="5198" spans="4:5" x14ac:dyDescent="0.15">
      <c r="D5198" s="26"/>
      <c r="E5198" s="27"/>
    </row>
    <row r="5199" spans="4:5" x14ac:dyDescent="0.15">
      <c r="D5199" s="26"/>
      <c r="E5199" s="27"/>
    </row>
    <row r="5200" spans="4:5" x14ac:dyDescent="0.15">
      <c r="D5200" s="26"/>
      <c r="E5200" s="27"/>
    </row>
    <row r="5201" spans="4:5" x14ac:dyDescent="0.15">
      <c r="D5201" s="26"/>
      <c r="E5201" s="27"/>
    </row>
    <row r="5202" spans="4:5" x14ac:dyDescent="0.15">
      <c r="D5202" s="26"/>
      <c r="E5202" s="27"/>
    </row>
    <row r="5203" spans="4:5" x14ac:dyDescent="0.15">
      <c r="D5203" s="26"/>
      <c r="E5203" s="27"/>
    </row>
    <row r="5204" spans="4:5" x14ac:dyDescent="0.15">
      <c r="D5204" s="26"/>
      <c r="E5204" s="27"/>
    </row>
    <row r="5205" spans="4:5" x14ac:dyDescent="0.15">
      <c r="D5205" s="26"/>
      <c r="E5205" s="27"/>
    </row>
    <row r="5206" spans="4:5" x14ac:dyDescent="0.15">
      <c r="D5206" s="26"/>
      <c r="E5206" s="27"/>
    </row>
    <row r="5207" spans="4:5" x14ac:dyDescent="0.15">
      <c r="D5207" s="26"/>
      <c r="E5207" s="27"/>
    </row>
    <row r="5208" spans="4:5" x14ac:dyDescent="0.15">
      <c r="D5208" s="26"/>
      <c r="E5208" s="27"/>
    </row>
    <row r="5209" spans="4:5" x14ac:dyDescent="0.15">
      <c r="D5209" s="26"/>
      <c r="E5209" s="27"/>
    </row>
    <row r="5210" spans="4:5" x14ac:dyDescent="0.15">
      <c r="D5210" s="26"/>
      <c r="E5210" s="27"/>
    </row>
    <row r="5211" spans="4:5" x14ac:dyDescent="0.15">
      <c r="D5211" s="26"/>
      <c r="E5211" s="27"/>
    </row>
    <row r="5212" spans="4:5" x14ac:dyDescent="0.15">
      <c r="D5212" s="26"/>
      <c r="E5212" s="27"/>
    </row>
    <row r="5213" spans="4:5" x14ac:dyDescent="0.15">
      <c r="D5213" s="26"/>
      <c r="E5213" s="27"/>
    </row>
    <row r="5214" spans="4:5" x14ac:dyDescent="0.15">
      <c r="D5214" s="26"/>
      <c r="E5214" s="27"/>
    </row>
    <row r="5215" spans="4:5" x14ac:dyDescent="0.15">
      <c r="D5215" s="26"/>
      <c r="E5215" s="27"/>
    </row>
    <row r="5216" spans="4:5" x14ac:dyDescent="0.15">
      <c r="D5216" s="26"/>
      <c r="E5216" s="27"/>
    </row>
    <row r="5217" spans="4:5" x14ac:dyDescent="0.15">
      <c r="D5217" s="26"/>
      <c r="E5217" s="27"/>
    </row>
    <row r="5218" spans="4:5" x14ac:dyDescent="0.15">
      <c r="D5218" s="26"/>
      <c r="E5218" s="27"/>
    </row>
    <row r="5219" spans="4:5" x14ac:dyDescent="0.15">
      <c r="D5219" s="26"/>
      <c r="E5219" s="27"/>
    </row>
    <row r="5220" spans="4:5" x14ac:dyDescent="0.15">
      <c r="D5220" s="26"/>
      <c r="E5220" s="27"/>
    </row>
    <row r="5221" spans="4:5" x14ac:dyDescent="0.15">
      <c r="D5221" s="26"/>
      <c r="E5221" s="27"/>
    </row>
    <row r="5222" spans="4:5" x14ac:dyDescent="0.15">
      <c r="D5222" s="26"/>
      <c r="E5222" s="27"/>
    </row>
    <row r="5223" spans="4:5" x14ac:dyDescent="0.15">
      <c r="D5223" s="26"/>
      <c r="E5223" s="27"/>
    </row>
    <row r="5224" spans="4:5" x14ac:dyDescent="0.15">
      <c r="D5224" s="26"/>
      <c r="E5224" s="27"/>
    </row>
    <row r="5225" spans="4:5" x14ac:dyDescent="0.15">
      <c r="D5225" s="26"/>
      <c r="E5225" s="27"/>
    </row>
    <row r="5226" spans="4:5" x14ac:dyDescent="0.15">
      <c r="D5226" s="26"/>
      <c r="E5226" s="27"/>
    </row>
    <row r="5227" spans="4:5" x14ac:dyDescent="0.15">
      <c r="D5227" s="26"/>
      <c r="E5227" s="27"/>
    </row>
    <row r="5228" spans="4:5" x14ac:dyDescent="0.15">
      <c r="D5228" s="26"/>
      <c r="E5228" s="27"/>
    </row>
    <row r="5229" spans="4:5" x14ac:dyDescent="0.15">
      <c r="D5229" s="26"/>
      <c r="E5229" s="27"/>
    </row>
    <row r="5230" spans="4:5" x14ac:dyDescent="0.15">
      <c r="D5230" s="26"/>
      <c r="E5230" s="27"/>
    </row>
    <row r="5231" spans="4:5" x14ac:dyDescent="0.15">
      <c r="D5231" s="26"/>
      <c r="E5231" s="27"/>
    </row>
    <row r="5232" spans="4:5" x14ac:dyDescent="0.15">
      <c r="D5232" s="26"/>
      <c r="E5232" s="27"/>
    </row>
    <row r="5233" spans="4:5" x14ac:dyDescent="0.15">
      <c r="D5233" s="26"/>
      <c r="E5233" s="27"/>
    </row>
    <row r="5234" spans="4:5" x14ac:dyDescent="0.15">
      <c r="D5234" s="26"/>
      <c r="E5234" s="27"/>
    </row>
    <row r="5235" spans="4:5" x14ac:dyDescent="0.15">
      <c r="D5235" s="26"/>
      <c r="E5235" s="27"/>
    </row>
    <row r="5236" spans="4:5" x14ac:dyDescent="0.15">
      <c r="D5236" s="26"/>
      <c r="E5236" s="27"/>
    </row>
    <row r="5237" spans="4:5" x14ac:dyDescent="0.15">
      <c r="D5237" s="26"/>
      <c r="E5237" s="27"/>
    </row>
    <row r="5238" spans="4:5" x14ac:dyDescent="0.15">
      <c r="D5238" s="26"/>
      <c r="E5238" s="27"/>
    </row>
    <row r="5239" spans="4:5" x14ac:dyDescent="0.15">
      <c r="D5239" s="26"/>
      <c r="E5239" s="27"/>
    </row>
    <row r="5240" spans="4:5" x14ac:dyDescent="0.15">
      <c r="D5240" s="26"/>
      <c r="E5240" s="27"/>
    </row>
    <row r="5241" spans="4:5" x14ac:dyDescent="0.15">
      <c r="D5241" s="26"/>
      <c r="E5241" s="27"/>
    </row>
    <row r="5242" spans="4:5" x14ac:dyDescent="0.15">
      <c r="D5242" s="26"/>
      <c r="E5242" s="27"/>
    </row>
    <row r="5243" spans="4:5" x14ac:dyDescent="0.15">
      <c r="D5243" s="26"/>
      <c r="E5243" s="27"/>
    </row>
    <row r="5244" spans="4:5" x14ac:dyDescent="0.15">
      <c r="D5244" s="26"/>
      <c r="E5244" s="27"/>
    </row>
    <row r="5245" spans="4:5" x14ac:dyDescent="0.15">
      <c r="D5245" s="26"/>
      <c r="E5245" s="27"/>
    </row>
    <row r="5246" spans="4:5" x14ac:dyDescent="0.15">
      <c r="D5246" s="26"/>
      <c r="E5246" s="27"/>
    </row>
    <row r="5247" spans="4:5" x14ac:dyDescent="0.15">
      <c r="D5247" s="26"/>
      <c r="E5247" s="27"/>
    </row>
    <row r="5248" spans="4:5" x14ac:dyDescent="0.15">
      <c r="D5248" s="26"/>
      <c r="E5248" s="27"/>
    </row>
    <row r="5249" spans="4:5" x14ac:dyDescent="0.15">
      <c r="D5249" s="26"/>
      <c r="E5249" s="27"/>
    </row>
    <row r="5250" spans="4:5" x14ac:dyDescent="0.15">
      <c r="D5250" s="26"/>
      <c r="E5250" s="27"/>
    </row>
    <row r="5251" spans="4:5" x14ac:dyDescent="0.15">
      <c r="D5251" s="26"/>
      <c r="E5251" s="27"/>
    </row>
    <row r="5252" spans="4:5" x14ac:dyDescent="0.15">
      <c r="D5252" s="26"/>
      <c r="E5252" s="27"/>
    </row>
    <row r="5253" spans="4:5" x14ac:dyDescent="0.15">
      <c r="D5253" s="26"/>
      <c r="E5253" s="27"/>
    </row>
    <row r="5254" spans="4:5" x14ac:dyDescent="0.15">
      <c r="D5254" s="26"/>
      <c r="E5254" s="27"/>
    </row>
    <row r="5255" spans="4:5" x14ac:dyDescent="0.15">
      <c r="D5255" s="26"/>
      <c r="E5255" s="27"/>
    </row>
    <row r="5256" spans="4:5" x14ac:dyDescent="0.15">
      <c r="D5256" s="26"/>
      <c r="E5256" s="27"/>
    </row>
    <row r="5257" spans="4:5" x14ac:dyDescent="0.15">
      <c r="D5257" s="26"/>
      <c r="E5257" s="27"/>
    </row>
    <row r="5258" spans="4:5" x14ac:dyDescent="0.15">
      <c r="D5258" s="26"/>
      <c r="E5258" s="27"/>
    </row>
    <row r="5259" spans="4:5" x14ac:dyDescent="0.15">
      <c r="D5259" s="26"/>
      <c r="E5259" s="27"/>
    </row>
    <row r="5260" spans="4:5" x14ac:dyDescent="0.15">
      <c r="D5260" s="26"/>
      <c r="E5260" s="27"/>
    </row>
    <row r="5261" spans="4:5" x14ac:dyDescent="0.15">
      <c r="D5261" s="26"/>
      <c r="E5261" s="27"/>
    </row>
    <row r="5262" spans="4:5" x14ac:dyDescent="0.15">
      <c r="D5262" s="26"/>
      <c r="E5262" s="27"/>
    </row>
    <row r="5263" spans="4:5" x14ac:dyDescent="0.15">
      <c r="D5263" s="26"/>
      <c r="E5263" s="27"/>
    </row>
    <row r="5264" spans="4:5" x14ac:dyDescent="0.15">
      <c r="D5264" s="26"/>
      <c r="E5264" s="27"/>
    </row>
    <row r="5265" spans="4:5" x14ac:dyDescent="0.15">
      <c r="D5265" s="26"/>
      <c r="E5265" s="27"/>
    </row>
    <row r="5266" spans="4:5" x14ac:dyDescent="0.15">
      <c r="D5266" s="26"/>
      <c r="E5266" s="27"/>
    </row>
    <row r="5267" spans="4:5" x14ac:dyDescent="0.15">
      <c r="D5267" s="26"/>
      <c r="E5267" s="27"/>
    </row>
    <row r="5268" spans="4:5" x14ac:dyDescent="0.15">
      <c r="D5268" s="26"/>
      <c r="E5268" s="27"/>
    </row>
    <row r="5269" spans="4:5" x14ac:dyDescent="0.15">
      <c r="D5269" s="26"/>
      <c r="E5269" s="27"/>
    </row>
    <row r="5270" spans="4:5" x14ac:dyDescent="0.15">
      <c r="D5270" s="26"/>
      <c r="E5270" s="27"/>
    </row>
    <row r="5271" spans="4:5" x14ac:dyDescent="0.15">
      <c r="D5271" s="26"/>
      <c r="E5271" s="27"/>
    </row>
    <row r="5272" spans="4:5" x14ac:dyDescent="0.15">
      <c r="D5272" s="26"/>
      <c r="E5272" s="27"/>
    </row>
    <row r="5273" spans="4:5" x14ac:dyDescent="0.15">
      <c r="D5273" s="26"/>
      <c r="E5273" s="27"/>
    </row>
    <row r="5274" spans="4:5" x14ac:dyDescent="0.15">
      <c r="D5274" s="26"/>
      <c r="E5274" s="27"/>
    </row>
    <row r="5275" spans="4:5" x14ac:dyDescent="0.15">
      <c r="D5275" s="26"/>
      <c r="E5275" s="27"/>
    </row>
    <row r="5276" spans="4:5" x14ac:dyDescent="0.15">
      <c r="D5276" s="26"/>
      <c r="E5276" s="27"/>
    </row>
    <row r="5277" spans="4:5" x14ac:dyDescent="0.15">
      <c r="D5277" s="26"/>
      <c r="E5277" s="27"/>
    </row>
    <row r="5278" spans="4:5" x14ac:dyDescent="0.15">
      <c r="D5278" s="26"/>
      <c r="E5278" s="27"/>
    </row>
    <row r="5279" spans="4:5" x14ac:dyDescent="0.15">
      <c r="D5279" s="26"/>
      <c r="E5279" s="27"/>
    </row>
    <row r="5280" spans="4:5" x14ac:dyDescent="0.15">
      <c r="D5280" s="26"/>
      <c r="E5280" s="27"/>
    </row>
    <row r="5281" spans="4:5" x14ac:dyDescent="0.15">
      <c r="D5281" s="26"/>
      <c r="E5281" s="27"/>
    </row>
    <row r="5282" spans="4:5" x14ac:dyDescent="0.15">
      <c r="D5282" s="26"/>
      <c r="E5282" s="27"/>
    </row>
    <row r="5283" spans="4:5" x14ac:dyDescent="0.15">
      <c r="D5283" s="26"/>
      <c r="E5283" s="27"/>
    </row>
    <row r="5284" spans="4:5" x14ac:dyDescent="0.15">
      <c r="D5284" s="26"/>
      <c r="E5284" s="27"/>
    </row>
    <row r="5285" spans="4:5" x14ac:dyDescent="0.15">
      <c r="D5285" s="26"/>
      <c r="E5285" s="27"/>
    </row>
    <row r="5286" spans="4:5" x14ac:dyDescent="0.15">
      <c r="D5286" s="26"/>
      <c r="E5286" s="27"/>
    </row>
    <row r="5287" spans="4:5" x14ac:dyDescent="0.15">
      <c r="D5287" s="26"/>
      <c r="E5287" s="27"/>
    </row>
    <row r="5288" spans="4:5" x14ac:dyDescent="0.15">
      <c r="D5288" s="26"/>
      <c r="E5288" s="27"/>
    </row>
    <row r="5289" spans="4:5" x14ac:dyDescent="0.15">
      <c r="D5289" s="26"/>
      <c r="E5289" s="27"/>
    </row>
    <row r="5290" spans="4:5" x14ac:dyDescent="0.15">
      <c r="D5290" s="26"/>
      <c r="E5290" s="27"/>
    </row>
    <row r="5291" spans="4:5" x14ac:dyDescent="0.15">
      <c r="D5291" s="26"/>
      <c r="E5291" s="27"/>
    </row>
    <row r="5292" spans="4:5" x14ac:dyDescent="0.15">
      <c r="D5292" s="26"/>
      <c r="E5292" s="27"/>
    </row>
    <row r="5293" spans="4:5" x14ac:dyDescent="0.15">
      <c r="D5293" s="26"/>
      <c r="E5293" s="27"/>
    </row>
    <row r="5294" spans="4:5" x14ac:dyDescent="0.15">
      <c r="D5294" s="26"/>
      <c r="E5294" s="27"/>
    </row>
    <row r="5295" spans="4:5" x14ac:dyDescent="0.15">
      <c r="D5295" s="26"/>
      <c r="E5295" s="27"/>
    </row>
    <row r="5296" spans="4:5" x14ac:dyDescent="0.15">
      <c r="D5296" s="26"/>
      <c r="E5296" s="27"/>
    </row>
    <row r="5297" spans="4:5" x14ac:dyDescent="0.15">
      <c r="D5297" s="26"/>
      <c r="E5297" s="27"/>
    </row>
    <row r="5298" spans="4:5" x14ac:dyDescent="0.15">
      <c r="D5298" s="26"/>
      <c r="E5298" s="27"/>
    </row>
    <row r="5299" spans="4:5" x14ac:dyDescent="0.15">
      <c r="D5299" s="26"/>
      <c r="E5299" s="27"/>
    </row>
    <row r="5300" spans="4:5" x14ac:dyDescent="0.15">
      <c r="D5300" s="26"/>
      <c r="E5300" s="27"/>
    </row>
    <row r="5301" spans="4:5" x14ac:dyDescent="0.15">
      <c r="D5301" s="26"/>
      <c r="E5301" s="27"/>
    </row>
    <row r="5302" spans="4:5" x14ac:dyDescent="0.15">
      <c r="D5302" s="26"/>
      <c r="E5302" s="27"/>
    </row>
    <row r="5303" spans="4:5" x14ac:dyDescent="0.15">
      <c r="D5303" s="26"/>
      <c r="E5303" s="27"/>
    </row>
    <row r="5304" spans="4:5" x14ac:dyDescent="0.15">
      <c r="D5304" s="26"/>
      <c r="E5304" s="27"/>
    </row>
    <row r="5305" spans="4:5" x14ac:dyDescent="0.15">
      <c r="D5305" s="26"/>
      <c r="E5305" s="27"/>
    </row>
    <row r="5306" spans="4:5" x14ac:dyDescent="0.15">
      <c r="D5306" s="26"/>
      <c r="E5306" s="27"/>
    </row>
    <row r="5307" spans="4:5" x14ac:dyDescent="0.15">
      <c r="D5307" s="26"/>
      <c r="E5307" s="27"/>
    </row>
    <row r="5308" spans="4:5" x14ac:dyDescent="0.15">
      <c r="D5308" s="26"/>
      <c r="E5308" s="27"/>
    </row>
    <row r="5309" spans="4:5" x14ac:dyDescent="0.15">
      <c r="D5309" s="26"/>
      <c r="E5309" s="27"/>
    </row>
    <row r="5310" spans="4:5" x14ac:dyDescent="0.15">
      <c r="D5310" s="26"/>
      <c r="E5310" s="27"/>
    </row>
    <row r="5311" spans="4:5" x14ac:dyDescent="0.15">
      <c r="D5311" s="26"/>
      <c r="E5311" s="27"/>
    </row>
    <row r="5312" spans="4:5" x14ac:dyDescent="0.15">
      <c r="D5312" s="26"/>
      <c r="E5312" s="27"/>
    </row>
    <row r="5313" spans="4:5" x14ac:dyDescent="0.15">
      <c r="D5313" s="26"/>
      <c r="E5313" s="27"/>
    </row>
    <row r="5314" spans="4:5" x14ac:dyDescent="0.15">
      <c r="D5314" s="26"/>
      <c r="E5314" s="27"/>
    </row>
    <row r="5315" spans="4:5" x14ac:dyDescent="0.15">
      <c r="D5315" s="26"/>
      <c r="E5315" s="27"/>
    </row>
    <row r="5316" spans="4:5" x14ac:dyDescent="0.15">
      <c r="D5316" s="26"/>
      <c r="E5316" s="27"/>
    </row>
    <row r="5317" spans="4:5" x14ac:dyDescent="0.15">
      <c r="D5317" s="26"/>
      <c r="E5317" s="27"/>
    </row>
    <row r="5318" spans="4:5" x14ac:dyDescent="0.15">
      <c r="D5318" s="26"/>
      <c r="E5318" s="27"/>
    </row>
    <row r="5319" spans="4:5" x14ac:dyDescent="0.15">
      <c r="D5319" s="26"/>
      <c r="E5319" s="27"/>
    </row>
    <row r="5320" spans="4:5" x14ac:dyDescent="0.15">
      <c r="D5320" s="26"/>
      <c r="E5320" s="27"/>
    </row>
    <row r="5321" spans="4:5" x14ac:dyDescent="0.15">
      <c r="D5321" s="26"/>
      <c r="E5321" s="27"/>
    </row>
    <row r="5322" spans="4:5" x14ac:dyDescent="0.15">
      <c r="D5322" s="26"/>
      <c r="E5322" s="27"/>
    </row>
    <row r="5323" spans="4:5" x14ac:dyDescent="0.15">
      <c r="D5323" s="26"/>
      <c r="E5323" s="27"/>
    </row>
    <row r="5324" spans="4:5" x14ac:dyDescent="0.15">
      <c r="D5324" s="26"/>
      <c r="E5324" s="27"/>
    </row>
    <row r="5325" spans="4:5" x14ac:dyDescent="0.15">
      <c r="D5325" s="26"/>
      <c r="E5325" s="27"/>
    </row>
    <row r="5326" spans="4:5" x14ac:dyDescent="0.15">
      <c r="D5326" s="26"/>
      <c r="E5326" s="27"/>
    </row>
    <row r="5327" spans="4:5" x14ac:dyDescent="0.15">
      <c r="D5327" s="26"/>
      <c r="E5327" s="27"/>
    </row>
    <row r="5328" spans="4:5" x14ac:dyDescent="0.15">
      <c r="D5328" s="26"/>
      <c r="E5328" s="27"/>
    </row>
    <row r="5329" spans="4:5" x14ac:dyDescent="0.15">
      <c r="D5329" s="26"/>
      <c r="E5329" s="27"/>
    </row>
    <row r="5330" spans="4:5" x14ac:dyDescent="0.15">
      <c r="D5330" s="26"/>
      <c r="E5330" s="27"/>
    </row>
    <row r="5331" spans="4:5" x14ac:dyDescent="0.15">
      <c r="D5331" s="26"/>
      <c r="E5331" s="27"/>
    </row>
    <row r="5332" spans="4:5" x14ac:dyDescent="0.15">
      <c r="D5332" s="26"/>
      <c r="E5332" s="27"/>
    </row>
    <row r="5333" spans="4:5" x14ac:dyDescent="0.15">
      <c r="D5333" s="26"/>
      <c r="E5333" s="27"/>
    </row>
    <row r="5334" spans="4:5" x14ac:dyDescent="0.15">
      <c r="D5334" s="26"/>
      <c r="E5334" s="27"/>
    </row>
    <row r="5335" spans="4:5" x14ac:dyDescent="0.15">
      <c r="D5335" s="26"/>
      <c r="E5335" s="27"/>
    </row>
    <row r="5336" spans="4:5" x14ac:dyDescent="0.15">
      <c r="D5336" s="26"/>
      <c r="E5336" s="27"/>
    </row>
    <row r="5337" spans="4:5" x14ac:dyDescent="0.15">
      <c r="D5337" s="26"/>
      <c r="E5337" s="27"/>
    </row>
    <row r="5338" spans="4:5" x14ac:dyDescent="0.15">
      <c r="D5338" s="26"/>
      <c r="E5338" s="27"/>
    </row>
    <row r="5339" spans="4:5" x14ac:dyDescent="0.15">
      <c r="D5339" s="26"/>
      <c r="E5339" s="27"/>
    </row>
    <row r="5340" spans="4:5" x14ac:dyDescent="0.15">
      <c r="D5340" s="26"/>
      <c r="E5340" s="27"/>
    </row>
    <row r="5341" spans="4:5" x14ac:dyDescent="0.15">
      <c r="D5341" s="26"/>
      <c r="E5341" s="27"/>
    </row>
    <row r="5342" spans="4:5" x14ac:dyDescent="0.15">
      <c r="D5342" s="26"/>
      <c r="E5342" s="27"/>
    </row>
    <row r="5343" spans="4:5" x14ac:dyDescent="0.15">
      <c r="D5343" s="26"/>
      <c r="E5343" s="27"/>
    </row>
    <row r="5344" spans="4:5" x14ac:dyDescent="0.15">
      <c r="D5344" s="26"/>
      <c r="E5344" s="27"/>
    </row>
    <row r="5345" spans="4:5" x14ac:dyDescent="0.15">
      <c r="D5345" s="26"/>
      <c r="E5345" s="27"/>
    </row>
    <row r="5346" spans="4:5" x14ac:dyDescent="0.15">
      <c r="D5346" s="26"/>
      <c r="E5346" s="27"/>
    </row>
    <row r="5347" spans="4:5" x14ac:dyDescent="0.15">
      <c r="D5347" s="26"/>
      <c r="E5347" s="27"/>
    </row>
    <row r="5348" spans="4:5" x14ac:dyDescent="0.15">
      <c r="D5348" s="26"/>
      <c r="E5348" s="27"/>
    </row>
    <row r="5349" spans="4:5" x14ac:dyDescent="0.15">
      <c r="D5349" s="26"/>
      <c r="E5349" s="27"/>
    </row>
    <row r="5350" spans="4:5" x14ac:dyDescent="0.15">
      <c r="D5350" s="26"/>
      <c r="E5350" s="27"/>
    </row>
    <row r="5351" spans="4:5" x14ac:dyDescent="0.15">
      <c r="D5351" s="26"/>
      <c r="E5351" s="27"/>
    </row>
    <row r="5352" spans="4:5" x14ac:dyDescent="0.15">
      <c r="D5352" s="26"/>
      <c r="E5352" s="27"/>
    </row>
    <row r="5353" spans="4:5" x14ac:dyDescent="0.15">
      <c r="D5353" s="26"/>
      <c r="E5353" s="27"/>
    </row>
    <row r="5354" spans="4:5" x14ac:dyDescent="0.15">
      <c r="D5354" s="26"/>
      <c r="E5354" s="27"/>
    </row>
    <row r="5355" spans="4:5" x14ac:dyDescent="0.15">
      <c r="D5355" s="26"/>
      <c r="E5355" s="27"/>
    </row>
    <row r="5356" spans="4:5" x14ac:dyDescent="0.15">
      <c r="D5356" s="26"/>
      <c r="E5356" s="27"/>
    </row>
    <row r="5357" spans="4:5" x14ac:dyDescent="0.15">
      <c r="D5357" s="26"/>
      <c r="E5357" s="27"/>
    </row>
    <row r="5358" spans="4:5" x14ac:dyDescent="0.15">
      <c r="D5358" s="26"/>
      <c r="E5358" s="27"/>
    </row>
    <row r="5359" spans="4:5" x14ac:dyDescent="0.15">
      <c r="D5359" s="26"/>
      <c r="E5359" s="27"/>
    </row>
    <row r="5360" spans="4:5" x14ac:dyDescent="0.15">
      <c r="D5360" s="26"/>
      <c r="E5360" s="27"/>
    </row>
    <row r="5361" spans="4:5" x14ac:dyDescent="0.15">
      <c r="D5361" s="26"/>
      <c r="E5361" s="27"/>
    </row>
    <row r="5362" spans="4:5" x14ac:dyDescent="0.15">
      <c r="D5362" s="26"/>
      <c r="E5362" s="27"/>
    </row>
    <row r="5363" spans="4:5" x14ac:dyDescent="0.15">
      <c r="D5363" s="26"/>
      <c r="E5363" s="27"/>
    </row>
    <row r="5364" spans="4:5" x14ac:dyDescent="0.15">
      <c r="D5364" s="26"/>
      <c r="E5364" s="27"/>
    </row>
    <row r="5365" spans="4:5" x14ac:dyDescent="0.15">
      <c r="D5365" s="26"/>
      <c r="E5365" s="27"/>
    </row>
    <row r="5366" spans="4:5" x14ac:dyDescent="0.15">
      <c r="D5366" s="26"/>
      <c r="E5366" s="27"/>
    </row>
    <row r="5367" spans="4:5" x14ac:dyDescent="0.15">
      <c r="D5367" s="26"/>
      <c r="E5367" s="27"/>
    </row>
    <row r="5368" spans="4:5" x14ac:dyDescent="0.15">
      <c r="D5368" s="26"/>
      <c r="E5368" s="27"/>
    </row>
    <row r="5369" spans="4:5" x14ac:dyDescent="0.15">
      <c r="D5369" s="26"/>
      <c r="E5369" s="27"/>
    </row>
    <row r="5370" spans="4:5" x14ac:dyDescent="0.15">
      <c r="D5370" s="26"/>
      <c r="E5370" s="27"/>
    </row>
    <row r="5371" spans="4:5" x14ac:dyDescent="0.15">
      <c r="D5371" s="26"/>
      <c r="E5371" s="27"/>
    </row>
    <row r="5372" spans="4:5" x14ac:dyDescent="0.15">
      <c r="D5372" s="26"/>
      <c r="E5372" s="27"/>
    </row>
    <row r="5373" spans="4:5" x14ac:dyDescent="0.15">
      <c r="D5373" s="26"/>
      <c r="E5373" s="27"/>
    </row>
    <row r="5374" spans="4:5" x14ac:dyDescent="0.15">
      <c r="D5374" s="26"/>
      <c r="E5374" s="27"/>
    </row>
    <row r="5375" spans="4:5" x14ac:dyDescent="0.15">
      <c r="D5375" s="26"/>
      <c r="E5375" s="27"/>
    </row>
    <row r="5376" spans="4:5" x14ac:dyDescent="0.15">
      <c r="D5376" s="26"/>
      <c r="E5376" s="27"/>
    </row>
    <row r="5377" spans="4:5" x14ac:dyDescent="0.15">
      <c r="D5377" s="26"/>
      <c r="E5377" s="27"/>
    </row>
    <row r="5378" spans="4:5" x14ac:dyDescent="0.15">
      <c r="D5378" s="26"/>
      <c r="E5378" s="27"/>
    </row>
    <row r="5379" spans="4:5" x14ac:dyDescent="0.15">
      <c r="D5379" s="26"/>
      <c r="E5379" s="27"/>
    </row>
    <row r="5380" spans="4:5" x14ac:dyDescent="0.15">
      <c r="D5380" s="26"/>
      <c r="E5380" s="27"/>
    </row>
    <row r="5381" spans="4:5" x14ac:dyDescent="0.15">
      <c r="D5381" s="26"/>
      <c r="E5381" s="27"/>
    </row>
    <row r="5382" spans="4:5" x14ac:dyDescent="0.15">
      <c r="D5382" s="26"/>
      <c r="E5382" s="27"/>
    </row>
    <row r="5383" spans="4:5" x14ac:dyDescent="0.15">
      <c r="D5383" s="26"/>
      <c r="E5383" s="27"/>
    </row>
    <row r="5384" spans="4:5" x14ac:dyDescent="0.15">
      <c r="D5384" s="26"/>
      <c r="E5384" s="27"/>
    </row>
    <row r="5385" spans="4:5" x14ac:dyDescent="0.15">
      <c r="D5385" s="26"/>
      <c r="E5385" s="27"/>
    </row>
    <row r="5386" spans="4:5" x14ac:dyDescent="0.15">
      <c r="D5386" s="26"/>
      <c r="E5386" s="27"/>
    </row>
    <row r="5387" spans="4:5" x14ac:dyDescent="0.15">
      <c r="D5387" s="26"/>
      <c r="E5387" s="27"/>
    </row>
    <row r="5388" spans="4:5" x14ac:dyDescent="0.15">
      <c r="D5388" s="26"/>
      <c r="E5388" s="27"/>
    </row>
    <row r="5389" spans="4:5" x14ac:dyDescent="0.15">
      <c r="D5389" s="26"/>
      <c r="E5389" s="27"/>
    </row>
    <row r="5390" spans="4:5" x14ac:dyDescent="0.15">
      <c r="D5390" s="26"/>
      <c r="E5390" s="27"/>
    </row>
    <row r="5391" spans="4:5" x14ac:dyDescent="0.15">
      <c r="D5391" s="26"/>
      <c r="E5391" s="27"/>
    </row>
    <row r="5392" spans="4:5" x14ac:dyDescent="0.15">
      <c r="D5392" s="26"/>
      <c r="E5392" s="27"/>
    </row>
    <row r="5393" spans="4:5" x14ac:dyDescent="0.15">
      <c r="D5393" s="26"/>
      <c r="E5393" s="27"/>
    </row>
    <row r="5394" spans="4:5" x14ac:dyDescent="0.15">
      <c r="D5394" s="26"/>
      <c r="E5394" s="27"/>
    </row>
    <row r="5395" spans="4:5" x14ac:dyDescent="0.15">
      <c r="D5395" s="26"/>
      <c r="E5395" s="27"/>
    </row>
    <row r="5396" spans="4:5" x14ac:dyDescent="0.15">
      <c r="D5396" s="26"/>
      <c r="E5396" s="27"/>
    </row>
    <row r="5397" spans="4:5" x14ac:dyDescent="0.15">
      <c r="D5397" s="26"/>
      <c r="E5397" s="27"/>
    </row>
    <row r="5398" spans="4:5" x14ac:dyDescent="0.15">
      <c r="D5398" s="26"/>
      <c r="E5398" s="27"/>
    </row>
    <row r="5399" spans="4:5" x14ac:dyDescent="0.15">
      <c r="D5399" s="26"/>
      <c r="E5399" s="27"/>
    </row>
    <row r="5400" spans="4:5" x14ac:dyDescent="0.15">
      <c r="D5400" s="26"/>
      <c r="E5400" s="27"/>
    </row>
    <row r="5401" spans="4:5" x14ac:dyDescent="0.15">
      <c r="D5401" s="26"/>
      <c r="E5401" s="27"/>
    </row>
    <row r="5402" spans="4:5" x14ac:dyDescent="0.15">
      <c r="D5402" s="26"/>
      <c r="E5402" s="27"/>
    </row>
    <row r="5403" spans="4:5" x14ac:dyDescent="0.15">
      <c r="D5403" s="26"/>
      <c r="E5403" s="27"/>
    </row>
    <row r="5404" spans="4:5" x14ac:dyDescent="0.15">
      <c r="D5404" s="26"/>
      <c r="E5404" s="27"/>
    </row>
    <row r="5405" spans="4:5" x14ac:dyDescent="0.15">
      <c r="D5405" s="26"/>
      <c r="E5405" s="27"/>
    </row>
    <row r="5406" spans="4:5" x14ac:dyDescent="0.15">
      <c r="D5406" s="26"/>
      <c r="E5406" s="27"/>
    </row>
    <row r="5407" spans="4:5" x14ac:dyDescent="0.15">
      <c r="D5407" s="26"/>
      <c r="E5407" s="27"/>
    </row>
    <row r="5408" spans="4:5" x14ac:dyDescent="0.15">
      <c r="D5408" s="26"/>
      <c r="E5408" s="27"/>
    </row>
    <row r="5409" spans="4:5" x14ac:dyDescent="0.15">
      <c r="D5409" s="26"/>
      <c r="E5409" s="27"/>
    </row>
    <row r="5410" spans="4:5" x14ac:dyDescent="0.15">
      <c r="D5410" s="26"/>
      <c r="E5410" s="27"/>
    </row>
    <row r="5411" spans="4:5" x14ac:dyDescent="0.15">
      <c r="D5411" s="26"/>
      <c r="E5411" s="27"/>
    </row>
    <row r="5412" spans="4:5" x14ac:dyDescent="0.15">
      <c r="D5412" s="26"/>
      <c r="E5412" s="27"/>
    </row>
    <row r="5413" spans="4:5" x14ac:dyDescent="0.15">
      <c r="D5413" s="26"/>
      <c r="E5413" s="27"/>
    </row>
    <row r="5414" spans="4:5" x14ac:dyDescent="0.15">
      <c r="D5414" s="26"/>
      <c r="E5414" s="27"/>
    </row>
    <row r="5415" spans="4:5" x14ac:dyDescent="0.15">
      <c r="D5415" s="26"/>
      <c r="E5415" s="27"/>
    </row>
    <row r="5416" spans="4:5" x14ac:dyDescent="0.15">
      <c r="D5416" s="26"/>
      <c r="E5416" s="27"/>
    </row>
    <row r="5417" spans="4:5" x14ac:dyDescent="0.15">
      <c r="D5417" s="26"/>
      <c r="E5417" s="27"/>
    </row>
    <row r="5418" spans="4:5" x14ac:dyDescent="0.15">
      <c r="D5418" s="26"/>
      <c r="E5418" s="27"/>
    </row>
    <row r="5419" spans="4:5" x14ac:dyDescent="0.15">
      <c r="D5419" s="26"/>
      <c r="E5419" s="27"/>
    </row>
    <row r="5420" spans="4:5" x14ac:dyDescent="0.15">
      <c r="D5420" s="26"/>
      <c r="E5420" s="27"/>
    </row>
    <row r="5421" spans="4:5" x14ac:dyDescent="0.15">
      <c r="D5421" s="26"/>
      <c r="E5421" s="27"/>
    </row>
    <row r="5422" spans="4:5" x14ac:dyDescent="0.15">
      <c r="D5422" s="26"/>
      <c r="E5422" s="27"/>
    </row>
    <row r="5423" spans="4:5" x14ac:dyDescent="0.15">
      <c r="D5423" s="26"/>
      <c r="E5423" s="27"/>
    </row>
    <row r="5424" spans="4:5" x14ac:dyDescent="0.15">
      <c r="D5424" s="26"/>
      <c r="E5424" s="27"/>
    </row>
    <row r="5425" spans="4:5" x14ac:dyDescent="0.15">
      <c r="D5425" s="26"/>
      <c r="E5425" s="27"/>
    </row>
    <row r="5426" spans="4:5" x14ac:dyDescent="0.15">
      <c r="D5426" s="26"/>
      <c r="E5426" s="27"/>
    </row>
    <row r="5427" spans="4:5" x14ac:dyDescent="0.15">
      <c r="D5427" s="26"/>
      <c r="E5427" s="27"/>
    </row>
    <row r="5428" spans="4:5" x14ac:dyDescent="0.15">
      <c r="D5428" s="26"/>
      <c r="E5428" s="27"/>
    </row>
    <row r="5429" spans="4:5" x14ac:dyDescent="0.15">
      <c r="D5429" s="26"/>
      <c r="E5429" s="27"/>
    </row>
    <row r="5430" spans="4:5" x14ac:dyDescent="0.15">
      <c r="D5430" s="26"/>
      <c r="E5430" s="27"/>
    </row>
    <row r="5431" spans="4:5" x14ac:dyDescent="0.15">
      <c r="D5431" s="26"/>
      <c r="E5431" s="27"/>
    </row>
    <row r="5432" spans="4:5" x14ac:dyDescent="0.15">
      <c r="D5432" s="26"/>
      <c r="E5432" s="27"/>
    </row>
    <row r="5433" spans="4:5" x14ac:dyDescent="0.15">
      <c r="D5433" s="26"/>
      <c r="E5433" s="27"/>
    </row>
    <row r="5434" spans="4:5" x14ac:dyDescent="0.15">
      <c r="D5434" s="26"/>
      <c r="E5434" s="27"/>
    </row>
    <row r="5435" spans="4:5" x14ac:dyDescent="0.15">
      <c r="D5435" s="26"/>
      <c r="E5435" s="27"/>
    </row>
    <row r="5436" spans="4:5" x14ac:dyDescent="0.15">
      <c r="D5436" s="26"/>
      <c r="E5436" s="27"/>
    </row>
    <row r="5437" spans="4:5" x14ac:dyDescent="0.15">
      <c r="D5437" s="26"/>
      <c r="E5437" s="27"/>
    </row>
    <row r="5438" spans="4:5" x14ac:dyDescent="0.15">
      <c r="D5438" s="26"/>
      <c r="E5438" s="27"/>
    </row>
    <row r="5439" spans="4:5" x14ac:dyDescent="0.15">
      <c r="D5439" s="26"/>
      <c r="E5439" s="27"/>
    </row>
    <row r="5440" spans="4:5" x14ac:dyDescent="0.15">
      <c r="D5440" s="26"/>
      <c r="E5440" s="27"/>
    </row>
    <row r="5441" spans="4:5" x14ac:dyDescent="0.15">
      <c r="D5441" s="26"/>
      <c r="E5441" s="27"/>
    </row>
    <row r="5442" spans="4:5" x14ac:dyDescent="0.15">
      <c r="D5442" s="26"/>
      <c r="E5442" s="27"/>
    </row>
    <row r="5443" spans="4:5" x14ac:dyDescent="0.15">
      <c r="D5443" s="26"/>
      <c r="E5443" s="27"/>
    </row>
    <row r="5444" spans="4:5" x14ac:dyDescent="0.15">
      <c r="D5444" s="26"/>
      <c r="E5444" s="27"/>
    </row>
    <row r="5445" spans="4:5" x14ac:dyDescent="0.15">
      <c r="D5445" s="26"/>
      <c r="E5445" s="27"/>
    </row>
    <row r="5446" spans="4:5" x14ac:dyDescent="0.15">
      <c r="D5446" s="26"/>
      <c r="E5446" s="27"/>
    </row>
    <row r="5447" spans="4:5" x14ac:dyDescent="0.15">
      <c r="D5447" s="26"/>
      <c r="E5447" s="27"/>
    </row>
    <row r="5448" spans="4:5" x14ac:dyDescent="0.15">
      <c r="D5448" s="26"/>
      <c r="E5448" s="27"/>
    </row>
    <row r="5449" spans="4:5" x14ac:dyDescent="0.15">
      <c r="D5449" s="26"/>
      <c r="E5449" s="27"/>
    </row>
    <row r="5450" spans="4:5" x14ac:dyDescent="0.15">
      <c r="D5450" s="26"/>
      <c r="E5450" s="27"/>
    </row>
    <row r="5451" spans="4:5" x14ac:dyDescent="0.15">
      <c r="D5451" s="26"/>
      <c r="E5451" s="27"/>
    </row>
    <row r="5452" spans="4:5" x14ac:dyDescent="0.15">
      <c r="D5452" s="26"/>
      <c r="E5452" s="27"/>
    </row>
    <row r="5453" spans="4:5" x14ac:dyDescent="0.15">
      <c r="D5453" s="26"/>
      <c r="E5453" s="27"/>
    </row>
    <row r="5454" spans="4:5" x14ac:dyDescent="0.15">
      <c r="D5454" s="26"/>
      <c r="E5454" s="27"/>
    </row>
    <row r="5455" spans="4:5" x14ac:dyDescent="0.15">
      <c r="D5455" s="26"/>
      <c r="E5455" s="27"/>
    </row>
    <row r="5456" spans="4:5" x14ac:dyDescent="0.15">
      <c r="D5456" s="26"/>
      <c r="E5456" s="27"/>
    </row>
    <row r="5457" spans="4:5" x14ac:dyDescent="0.15">
      <c r="D5457" s="26"/>
      <c r="E5457" s="27"/>
    </row>
    <row r="5458" spans="4:5" x14ac:dyDescent="0.15">
      <c r="D5458" s="26"/>
      <c r="E5458" s="27"/>
    </row>
    <row r="5459" spans="4:5" x14ac:dyDescent="0.15">
      <c r="D5459" s="26"/>
      <c r="E5459" s="27"/>
    </row>
    <row r="5460" spans="4:5" x14ac:dyDescent="0.15">
      <c r="D5460" s="26"/>
      <c r="E5460" s="27"/>
    </row>
    <row r="5461" spans="4:5" x14ac:dyDescent="0.15">
      <c r="D5461" s="26"/>
      <c r="E5461" s="27"/>
    </row>
    <row r="5462" spans="4:5" x14ac:dyDescent="0.15">
      <c r="D5462" s="26"/>
      <c r="E5462" s="27"/>
    </row>
    <row r="5463" spans="4:5" x14ac:dyDescent="0.15">
      <c r="D5463" s="26"/>
      <c r="E5463" s="27"/>
    </row>
    <row r="5464" spans="4:5" x14ac:dyDescent="0.15">
      <c r="D5464" s="26"/>
      <c r="E5464" s="27"/>
    </row>
    <row r="5465" spans="4:5" x14ac:dyDescent="0.15">
      <c r="D5465" s="26"/>
      <c r="E5465" s="27"/>
    </row>
    <row r="5466" spans="4:5" x14ac:dyDescent="0.15">
      <c r="D5466" s="26"/>
      <c r="E5466" s="27"/>
    </row>
    <row r="5467" spans="4:5" x14ac:dyDescent="0.15">
      <c r="D5467" s="26"/>
      <c r="E5467" s="27"/>
    </row>
    <row r="5468" spans="4:5" x14ac:dyDescent="0.15">
      <c r="D5468" s="26"/>
      <c r="E5468" s="27"/>
    </row>
    <row r="5469" spans="4:5" x14ac:dyDescent="0.15">
      <c r="D5469" s="26"/>
      <c r="E5469" s="27"/>
    </row>
    <row r="5470" spans="4:5" x14ac:dyDescent="0.15">
      <c r="D5470" s="26"/>
      <c r="E5470" s="27"/>
    </row>
    <row r="5471" spans="4:5" x14ac:dyDescent="0.15">
      <c r="D5471" s="26"/>
      <c r="E5471" s="27"/>
    </row>
    <row r="5472" spans="4:5" x14ac:dyDescent="0.15">
      <c r="D5472" s="26"/>
      <c r="E5472" s="27"/>
    </row>
    <row r="5473" spans="4:5" x14ac:dyDescent="0.15">
      <c r="D5473" s="26"/>
      <c r="E5473" s="27"/>
    </row>
    <row r="5474" spans="4:5" x14ac:dyDescent="0.15">
      <c r="D5474" s="26"/>
      <c r="E5474" s="27"/>
    </row>
    <row r="5475" spans="4:5" x14ac:dyDescent="0.15">
      <c r="D5475" s="26"/>
      <c r="E5475" s="27"/>
    </row>
    <row r="5476" spans="4:5" x14ac:dyDescent="0.15">
      <c r="D5476" s="26"/>
      <c r="E5476" s="27"/>
    </row>
    <row r="5477" spans="4:5" x14ac:dyDescent="0.15">
      <c r="D5477" s="26"/>
      <c r="E5477" s="27"/>
    </row>
    <row r="5478" spans="4:5" x14ac:dyDescent="0.15">
      <c r="D5478" s="26"/>
      <c r="E5478" s="27"/>
    </row>
    <row r="5479" spans="4:5" x14ac:dyDescent="0.15">
      <c r="D5479" s="26"/>
      <c r="E5479" s="27"/>
    </row>
    <row r="5480" spans="4:5" x14ac:dyDescent="0.15">
      <c r="D5480" s="26"/>
      <c r="E5480" s="27"/>
    </row>
    <row r="5481" spans="4:5" x14ac:dyDescent="0.15">
      <c r="D5481" s="26"/>
      <c r="E5481" s="27"/>
    </row>
    <row r="5482" spans="4:5" x14ac:dyDescent="0.15">
      <c r="D5482" s="26"/>
      <c r="E5482" s="27"/>
    </row>
    <row r="5483" spans="4:5" x14ac:dyDescent="0.15">
      <c r="D5483" s="26"/>
      <c r="E5483" s="27"/>
    </row>
    <row r="5484" spans="4:5" x14ac:dyDescent="0.15">
      <c r="D5484" s="26"/>
      <c r="E5484" s="27"/>
    </row>
    <row r="5485" spans="4:5" x14ac:dyDescent="0.15">
      <c r="D5485" s="26"/>
      <c r="E5485" s="27"/>
    </row>
    <row r="5486" spans="4:5" x14ac:dyDescent="0.15">
      <c r="D5486" s="26"/>
      <c r="E5486" s="27"/>
    </row>
    <row r="5487" spans="4:5" x14ac:dyDescent="0.15">
      <c r="D5487" s="26"/>
      <c r="E5487" s="27"/>
    </row>
    <row r="5488" spans="4:5" x14ac:dyDescent="0.15">
      <c r="D5488" s="26"/>
      <c r="E5488" s="27"/>
    </row>
    <row r="5489" spans="4:5" x14ac:dyDescent="0.15">
      <c r="D5489" s="26"/>
      <c r="E5489" s="27"/>
    </row>
    <row r="5490" spans="4:5" x14ac:dyDescent="0.15">
      <c r="D5490" s="26"/>
      <c r="E5490" s="27"/>
    </row>
    <row r="5491" spans="4:5" x14ac:dyDescent="0.15">
      <c r="D5491" s="26"/>
      <c r="E5491" s="27"/>
    </row>
    <row r="5492" spans="4:5" x14ac:dyDescent="0.15">
      <c r="D5492" s="26"/>
      <c r="E5492" s="27"/>
    </row>
    <row r="5493" spans="4:5" x14ac:dyDescent="0.15">
      <c r="D5493" s="26"/>
      <c r="E5493" s="27"/>
    </row>
    <row r="5494" spans="4:5" x14ac:dyDescent="0.15">
      <c r="D5494" s="26"/>
      <c r="E5494" s="27"/>
    </row>
    <row r="5495" spans="4:5" x14ac:dyDescent="0.15">
      <c r="D5495" s="26"/>
      <c r="E5495" s="27"/>
    </row>
    <row r="5496" spans="4:5" x14ac:dyDescent="0.15">
      <c r="D5496" s="26"/>
      <c r="E5496" s="27"/>
    </row>
    <row r="5497" spans="4:5" x14ac:dyDescent="0.15">
      <c r="D5497" s="26"/>
      <c r="E5497" s="27"/>
    </row>
    <row r="5498" spans="4:5" x14ac:dyDescent="0.15">
      <c r="D5498" s="26"/>
      <c r="E5498" s="27"/>
    </row>
    <row r="5499" spans="4:5" x14ac:dyDescent="0.15">
      <c r="D5499" s="26"/>
      <c r="E5499" s="27"/>
    </row>
    <row r="5500" spans="4:5" x14ac:dyDescent="0.15">
      <c r="D5500" s="26"/>
      <c r="E5500" s="27"/>
    </row>
    <row r="5501" spans="4:5" x14ac:dyDescent="0.15">
      <c r="D5501" s="26"/>
      <c r="E5501" s="27"/>
    </row>
    <row r="5502" spans="4:5" x14ac:dyDescent="0.15">
      <c r="D5502" s="26"/>
      <c r="E5502" s="27"/>
    </row>
    <row r="5503" spans="4:5" x14ac:dyDescent="0.15">
      <c r="D5503" s="26"/>
      <c r="E5503" s="27"/>
    </row>
    <row r="5504" spans="4:5" x14ac:dyDescent="0.15">
      <c r="D5504" s="26"/>
      <c r="E5504" s="27"/>
    </row>
    <row r="5505" spans="4:5" x14ac:dyDescent="0.15">
      <c r="D5505" s="26"/>
      <c r="E5505" s="27"/>
    </row>
    <row r="5506" spans="4:5" x14ac:dyDescent="0.15">
      <c r="D5506" s="26"/>
      <c r="E5506" s="27"/>
    </row>
    <row r="5507" spans="4:5" x14ac:dyDescent="0.15">
      <c r="D5507" s="26"/>
      <c r="E5507" s="27"/>
    </row>
    <row r="5508" spans="4:5" x14ac:dyDescent="0.15">
      <c r="D5508" s="26"/>
      <c r="E5508" s="27"/>
    </row>
    <row r="5509" spans="4:5" x14ac:dyDescent="0.15">
      <c r="D5509" s="26"/>
      <c r="E5509" s="27"/>
    </row>
    <row r="5510" spans="4:5" x14ac:dyDescent="0.15">
      <c r="D5510" s="26"/>
      <c r="E5510" s="27"/>
    </row>
    <row r="5511" spans="4:5" x14ac:dyDescent="0.15">
      <c r="D5511" s="26"/>
      <c r="E5511" s="27"/>
    </row>
    <row r="5512" spans="4:5" x14ac:dyDescent="0.15">
      <c r="D5512" s="26"/>
      <c r="E5512" s="27"/>
    </row>
    <row r="5513" spans="4:5" x14ac:dyDescent="0.15">
      <c r="D5513" s="26"/>
      <c r="E5513" s="27"/>
    </row>
    <row r="5514" spans="4:5" x14ac:dyDescent="0.15">
      <c r="D5514" s="26"/>
      <c r="E5514" s="27"/>
    </row>
    <row r="5515" spans="4:5" x14ac:dyDescent="0.15">
      <c r="D5515" s="26"/>
      <c r="E5515" s="27"/>
    </row>
    <row r="5516" spans="4:5" x14ac:dyDescent="0.15">
      <c r="D5516" s="26"/>
      <c r="E5516" s="27"/>
    </row>
    <row r="5517" spans="4:5" x14ac:dyDescent="0.15">
      <c r="D5517" s="26"/>
      <c r="E5517" s="27"/>
    </row>
    <row r="5518" spans="4:5" x14ac:dyDescent="0.15">
      <c r="D5518" s="26"/>
      <c r="E5518" s="27"/>
    </row>
    <row r="5519" spans="4:5" x14ac:dyDescent="0.15">
      <c r="D5519" s="26"/>
      <c r="E5519" s="27"/>
    </row>
    <row r="5520" spans="4:5" x14ac:dyDescent="0.15">
      <c r="D5520" s="26"/>
      <c r="E5520" s="27"/>
    </row>
    <row r="5521" spans="4:5" x14ac:dyDescent="0.15">
      <c r="D5521" s="26"/>
      <c r="E5521" s="27"/>
    </row>
    <row r="5522" spans="4:5" x14ac:dyDescent="0.15">
      <c r="D5522" s="26"/>
      <c r="E5522" s="27"/>
    </row>
    <row r="5523" spans="4:5" x14ac:dyDescent="0.15">
      <c r="D5523" s="26"/>
      <c r="E5523" s="27"/>
    </row>
    <row r="5524" spans="4:5" x14ac:dyDescent="0.15">
      <c r="D5524" s="26"/>
      <c r="E5524" s="27"/>
    </row>
    <row r="5525" spans="4:5" x14ac:dyDescent="0.15">
      <c r="D5525" s="26"/>
      <c r="E5525" s="27"/>
    </row>
    <row r="5526" spans="4:5" x14ac:dyDescent="0.15">
      <c r="D5526" s="26"/>
      <c r="E5526" s="27"/>
    </row>
    <row r="5527" spans="4:5" x14ac:dyDescent="0.15">
      <c r="D5527" s="26"/>
      <c r="E5527" s="27"/>
    </row>
    <row r="5528" spans="4:5" x14ac:dyDescent="0.15">
      <c r="D5528" s="26"/>
      <c r="E5528" s="27"/>
    </row>
    <row r="5529" spans="4:5" x14ac:dyDescent="0.15">
      <c r="D5529" s="26"/>
      <c r="E5529" s="27"/>
    </row>
    <row r="5530" spans="4:5" x14ac:dyDescent="0.15">
      <c r="D5530" s="26"/>
      <c r="E5530" s="27"/>
    </row>
    <row r="5531" spans="4:5" x14ac:dyDescent="0.15">
      <c r="D5531" s="26"/>
      <c r="E5531" s="27"/>
    </row>
    <row r="5532" spans="4:5" x14ac:dyDescent="0.15">
      <c r="D5532" s="26"/>
      <c r="E5532" s="27"/>
    </row>
    <row r="5533" spans="4:5" x14ac:dyDescent="0.15">
      <c r="D5533" s="26"/>
      <c r="E5533" s="27"/>
    </row>
    <row r="5534" spans="4:5" x14ac:dyDescent="0.15">
      <c r="D5534" s="26"/>
      <c r="E5534" s="27"/>
    </row>
    <row r="5535" spans="4:5" x14ac:dyDescent="0.15">
      <c r="D5535" s="26"/>
      <c r="E5535" s="27"/>
    </row>
    <row r="5536" spans="4:5" x14ac:dyDescent="0.15">
      <c r="D5536" s="26"/>
      <c r="E5536" s="27"/>
    </row>
    <row r="5537" spans="4:5" x14ac:dyDescent="0.15">
      <c r="D5537" s="26"/>
      <c r="E5537" s="27"/>
    </row>
    <row r="5538" spans="4:5" x14ac:dyDescent="0.15">
      <c r="D5538" s="26"/>
      <c r="E5538" s="27"/>
    </row>
    <row r="5539" spans="4:5" x14ac:dyDescent="0.15">
      <c r="D5539" s="26"/>
      <c r="E5539" s="27"/>
    </row>
    <row r="5540" spans="4:5" x14ac:dyDescent="0.15">
      <c r="D5540" s="26"/>
      <c r="E5540" s="27"/>
    </row>
    <row r="5541" spans="4:5" x14ac:dyDescent="0.15">
      <c r="D5541" s="26"/>
      <c r="E5541" s="27"/>
    </row>
    <row r="5542" spans="4:5" x14ac:dyDescent="0.15">
      <c r="D5542" s="26"/>
      <c r="E5542" s="27"/>
    </row>
    <row r="5543" spans="4:5" x14ac:dyDescent="0.15">
      <c r="D5543" s="26"/>
      <c r="E5543" s="27"/>
    </row>
    <row r="5544" spans="4:5" x14ac:dyDescent="0.15">
      <c r="D5544" s="26"/>
      <c r="E5544" s="27"/>
    </row>
    <row r="5545" spans="4:5" x14ac:dyDescent="0.15">
      <c r="D5545" s="26"/>
      <c r="E5545" s="27"/>
    </row>
    <row r="5546" spans="4:5" x14ac:dyDescent="0.15">
      <c r="D5546" s="26"/>
      <c r="E5546" s="27"/>
    </row>
    <row r="5547" spans="4:5" x14ac:dyDescent="0.15">
      <c r="D5547" s="26"/>
      <c r="E5547" s="27"/>
    </row>
    <row r="5548" spans="4:5" x14ac:dyDescent="0.15">
      <c r="D5548" s="26"/>
      <c r="E5548" s="27"/>
    </row>
    <row r="5549" spans="4:5" x14ac:dyDescent="0.15">
      <c r="D5549" s="26"/>
      <c r="E5549" s="27"/>
    </row>
    <row r="5550" spans="4:5" x14ac:dyDescent="0.15">
      <c r="D5550" s="26"/>
      <c r="E5550" s="27"/>
    </row>
    <row r="5551" spans="4:5" x14ac:dyDescent="0.15">
      <c r="D5551" s="26"/>
      <c r="E5551" s="27"/>
    </row>
    <row r="5552" spans="4:5" x14ac:dyDescent="0.15">
      <c r="D5552" s="26"/>
      <c r="E5552" s="27"/>
    </row>
    <row r="5553" spans="4:5" x14ac:dyDescent="0.15">
      <c r="D5553" s="26"/>
      <c r="E5553" s="27"/>
    </row>
    <row r="5554" spans="4:5" x14ac:dyDescent="0.15">
      <c r="D5554" s="26"/>
      <c r="E5554" s="27"/>
    </row>
    <row r="5555" spans="4:5" x14ac:dyDescent="0.15">
      <c r="D5555" s="26"/>
      <c r="E5555" s="27"/>
    </row>
    <row r="5556" spans="4:5" x14ac:dyDescent="0.15">
      <c r="D5556" s="26"/>
      <c r="E5556" s="27"/>
    </row>
    <row r="5557" spans="4:5" x14ac:dyDescent="0.15">
      <c r="D5557" s="26"/>
      <c r="E5557" s="27"/>
    </row>
    <row r="5558" spans="4:5" x14ac:dyDescent="0.15">
      <c r="D5558" s="26"/>
      <c r="E5558" s="27"/>
    </row>
    <row r="5559" spans="4:5" x14ac:dyDescent="0.15">
      <c r="D5559" s="26"/>
      <c r="E5559" s="27"/>
    </row>
    <row r="5560" spans="4:5" x14ac:dyDescent="0.15">
      <c r="D5560" s="26"/>
      <c r="E5560" s="27"/>
    </row>
    <row r="5561" spans="4:5" x14ac:dyDescent="0.15">
      <c r="D5561" s="26"/>
      <c r="E5561" s="27"/>
    </row>
    <row r="5562" spans="4:5" x14ac:dyDescent="0.15">
      <c r="D5562" s="26"/>
      <c r="E5562" s="27"/>
    </row>
    <row r="5563" spans="4:5" x14ac:dyDescent="0.15">
      <c r="D5563" s="26"/>
      <c r="E5563" s="27"/>
    </row>
    <row r="5564" spans="4:5" x14ac:dyDescent="0.15">
      <c r="D5564" s="26"/>
      <c r="E5564" s="27"/>
    </row>
    <row r="5565" spans="4:5" x14ac:dyDescent="0.15">
      <c r="D5565" s="26"/>
      <c r="E5565" s="27"/>
    </row>
    <row r="5566" spans="4:5" x14ac:dyDescent="0.15">
      <c r="D5566" s="26"/>
      <c r="E5566" s="27"/>
    </row>
    <row r="5567" spans="4:5" x14ac:dyDescent="0.15">
      <c r="D5567" s="26"/>
      <c r="E5567" s="27"/>
    </row>
    <row r="5568" spans="4:5" x14ac:dyDescent="0.15">
      <c r="D5568" s="26"/>
      <c r="E5568" s="27"/>
    </row>
    <row r="5569" spans="4:5" x14ac:dyDescent="0.15">
      <c r="D5569" s="26"/>
      <c r="E5569" s="27"/>
    </row>
    <row r="5570" spans="4:5" x14ac:dyDescent="0.15">
      <c r="D5570" s="26"/>
      <c r="E5570" s="27"/>
    </row>
    <row r="5571" spans="4:5" x14ac:dyDescent="0.15">
      <c r="D5571" s="26"/>
      <c r="E5571" s="27"/>
    </row>
    <row r="5572" spans="4:5" x14ac:dyDescent="0.15">
      <c r="D5572" s="26"/>
      <c r="E5572" s="27"/>
    </row>
    <row r="5573" spans="4:5" x14ac:dyDescent="0.15">
      <c r="D5573" s="26"/>
      <c r="E5573" s="27"/>
    </row>
    <row r="5574" spans="4:5" x14ac:dyDescent="0.15">
      <c r="D5574" s="26"/>
      <c r="E5574" s="27"/>
    </row>
    <row r="5575" spans="4:5" x14ac:dyDescent="0.15">
      <c r="D5575" s="26"/>
      <c r="E5575" s="27"/>
    </row>
    <row r="5576" spans="4:5" x14ac:dyDescent="0.15">
      <c r="D5576" s="26"/>
      <c r="E5576" s="27"/>
    </row>
    <row r="5577" spans="4:5" x14ac:dyDescent="0.15">
      <c r="D5577" s="26"/>
      <c r="E5577" s="27"/>
    </row>
    <row r="5578" spans="4:5" x14ac:dyDescent="0.15">
      <c r="D5578" s="26"/>
      <c r="E5578" s="27"/>
    </row>
    <row r="5579" spans="4:5" x14ac:dyDescent="0.15">
      <c r="D5579" s="26"/>
      <c r="E5579" s="27"/>
    </row>
    <row r="5580" spans="4:5" x14ac:dyDescent="0.15">
      <c r="D5580" s="26"/>
      <c r="E5580" s="27"/>
    </row>
    <row r="5581" spans="4:5" x14ac:dyDescent="0.15">
      <c r="D5581" s="26"/>
      <c r="E5581" s="27"/>
    </row>
    <row r="5582" spans="4:5" x14ac:dyDescent="0.15">
      <c r="D5582" s="26"/>
      <c r="E5582" s="27"/>
    </row>
    <row r="5583" spans="4:5" x14ac:dyDescent="0.15">
      <c r="D5583" s="26"/>
      <c r="E5583" s="27"/>
    </row>
    <row r="5584" spans="4:5" x14ac:dyDescent="0.15">
      <c r="D5584" s="26"/>
      <c r="E5584" s="27"/>
    </row>
    <row r="5585" spans="4:5" x14ac:dyDescent="0.15">
      <c r="D5585" s="26"/>
      <c r="E5585" s="27"/>
    </row>
    <row r="5586" spans="4:5" x14ac:dyDescent="0.15">
      <c r="D5586" s="26"/>
      <c r="E5586" s="27"/>
    </row>
    <row r="5587" spans="4:5" x14ac:dyDescent="0.15">
      <c r="D5587" s="26"/>
      <c r="E5587" s="27"/>
    </row>
    <row r="5588" spans="4:5" x14ac:dyDescent="0.15">
      <c r="D5588" s="26"/>
      <c r="E5588" s="27"/>
    </row>
    <row r="5589" spans="4:5" x14ac:dyDescent="0.15">
      <c r="D5589" s="26"/>
      <c r="E5589" s="27"/>
    </row>
    <row r="5590" spans="4:5" x14ac:dyDescent="0.15">
      <c r="D5590" s="26"/>
      <c r="E5590" s="27"/>
    </row>
    <row r="5591" spans="4:5" x14ac:dyDescent="0.15">
      <c r="D5591" s="26"/>
      <c r="E5591" s="27"/>
    </row>
    <row r="5592" spans="4:5" x14ac:dyDescent="0.15">
      <c r="D5592" s="26"/>
      <c r="E5592" s="27"/>
    </row>
    <row r="5593" spans="4:5" x14ac:dyDescent="0.15">
      <c r="D5593" s="26"/>
      <c r="E5593" s="27"/>
    </row>
    <row r="5594" spans="4:5" x14ac:dyDescent="0.15">
      <c r="D5594" s="26"/>
      <c r="E5594" s="27"/>
    </row>
    <row r="5595" spans="4:5" x14ac:dyDescent="0.15">
      <c r="D5595" s="26"/>
      <c r="E5595" s="27"/>
    </row>
    <row r="5596" spans="4:5" x14ac:dyDescent="0.15">
      <c r="D5596" s="26"/>
      <c r="E5596" s="27"/>
    </row>
    <row r="5597" spans="4:5" x14ac:dyDescent="0.15">
      <c r="D5597" s="26"/>
      <c r="E5597" s="27"/>
    </row>
    <row r="5598" spans="4:5" x14ac:dyDescent="0.15">
      <c r="D5598" s="26"/>
      <c r="E5598" s="27"/>
    </row>
    <row r="5599" spans="4:5" x14ac:dyDescent="0.15">
      <c r="D5599" s="26"/>
      <c r="E5599" s="27"/>
    </row>
    <row r="5600" spans="4:5" x14ac:dyDescent="0.15">
      <c r="D5600" s="26"/>
      <c r="E5600" s="27"/>
    </row>
    <row r="5601" spans="4:5" x14ac:dyDescent="0.15">
      <c r="D5601" s="26"/>
      <c r="E5601" s="27"/>
    </row>
    <row r="5602" spans="4:5" x14ac:dyDescent="0.15">
      <c r="D5602" s="26"/>
      <c r="E5602" s="27"/>
    </row>
    <row r="5603" spans="4:5" x14ac:dyDescent="0.15">
      <c r="D5603" s="26"/>
      <c r="E5603" s="27"/>
    </row>
    <row r="5604" spans="4:5" x14ac:dyDescent="0.15">
      <c r="D5604" s="26"/>
      <c r="E5604" s="27"/>
    </row>
    <row r="5605" spans="4:5" x14ac:dyDescent="0.15">
      <c r="D5605" s="26"/>
      <c r="E5605" s="27"/>
    </row>
    <row r="5606" spans="4:5" x14ac:dyDescent="0.15">
      <c r="D5606" s="26"/>
      <c r="E5606" s="27"/>
    </row>
    <row r="5607" spans="4:5" x14ac:dyDescent="0.15">
      <c r="D5607" s="26"/>
      <c r="E5607" s="27"/>
    </row>
    <row r="5608" spans="4:5" x14ac:dyDescent="0.15">
      <c r="D5608" s="26"/>
      <c r="E5608" s="27"/>
    </row>
    <row r="5609" spans="4:5" x14ac:dyDescent="0.15">
      <c r="D5609" s="26"/>
      <c r="E5609" s="27"/>
    </row>
    <row r="5610" spans="4:5" x14ac:dyDescent="0.15">
      <c r="D5610" s="26"/>
      <c r="E5610" s="27"/>
    </row>
    <row r="5611" spans="4:5" x14ac:dyDescent="0.15">
      <c r="D5611" s="26"/>
      <c r="E5611" s="27"/>
    </row>
    <row r="5612" spans="4:5" x14ac:dyDescent="0.15">
      <c r="D5612" s="26"/>
      <c r="E5612" s="27"/>
    </row>
    <row r="5613" spans="4:5" x14ac:dyDescent="0.15">
      <c r="D5613" s="26"/>
      <c r="E5613" s="27"/>
    </row>
    <row r="5614" spans="4:5" x14ac:dyDescent="0.15">
      <c r="D5614" s="26"/>
      <c r="E5614" s="27"/>
    </row>
    <row r="5615" spans="4:5" x14ac:dyDescent="0.15">
      <c r="D5615" s="26"/>
      <c r="E5615" s="27"/>
    </row>
    <row r="5616" spans="4:5" x14ac:dyDescent="0.15">
      <c r="D5616" s="26"/>
      <c r="E5616" s="27"/>
    </row>
    <row r="5617" spans="4:5" x14ac:dyDescent="0.15">
      <c r="D5617" s="26"/>
      <c r="E5617" s="27"/>
    </row>
    <row r="5618" spans="4:5" x14ac:dyDescent="0.15">
      <c r="D5618" s="26"/>
      <c r="E5618" s="27"/>
    </row>
    <row r="5619" spans="4:5" x14ac:dyDescent="0.15">
      <c r="D5619" s="26"/>
      <c r="E5619" s="27"/>
    </row>
    <row r="5620" spans="4:5" x14ac:dyDescent="0.15">
      <c r="D5620" s="26"/>
      <c r="E5620" s="27"/>
    </row>
    <row r="5621" spans="4:5" x14ac:dyDescent="0.15">
      <c r="D5621" s="26"/>
      <c r="E5621" s="27"/>
    </row>
    <row r="5622" spans="4:5" x14ac:dyDescent="0.15">
      <c r="D5622" s="26"/>
      <c r="E5622" s="27"/>
    </row>
    <row r="5623" spans="4:5" x14ac:dyDescent="0.15">
      <c r="D5623" s="26"/>
      <c r="E5623" s="27"/>
    </row>
    <row r="5624" spans="4:5" x14ac:dyDescent="0.15">
      <c r="D5624" s="26"/>
      <c r="E5624" s="27"/>
    </row>
    <row r="5625" spans="4:5" x14ac:dyDescent="0.15">
      <c r="D5625" s="26"/>
      <c r="E5625" s="27"/>
    </row>
    <row r="5626" spans="4:5" x14ac:dyDescent="0.15">
      <c r="D5626" s="26"/>
      <c r="E5626" s="27"/>
    </row>
    <row r="5627" spans="4:5" x14ac:dyDescent="0.15">
      <c r="D5627" s="26"/>
      <c r="E5627" s="27"/>
    </row>
    <row r="5628" spans="4:5" x14ac:dyDescent="0.15">
      <c r="D5628" s="26"/>
      <c r="E5628" s="27"/>
    </row>
    <row r="5629" spans="4:5" x14ac:dyDescent="0.15">
      <c r="D5629" s="26"/>
      <c r="E5629" s="27"/>
    </row>
    <row r="5630" spans="4:5" x14ac:dyDescent="0.15">
      <c r="D5630" s="26"/>
      <c r="E5630" s="27"/>
    </row>
    <row r="5631" spans="4:5" x14ac:dyDescent="0.15">
      <c r="D5631" s="26"/>
      <c r="E5631" s="27"/>
    </row>
    <row r="5632" spans="4:5" x14ac:dyDescent="0.15">
      <c r="D5632" s="26"/>
      <c r="E5632" s="27"/>
    </row>
    <row r="5633" spans="4:5" x14ac:dyDescent="0.15">
      <c r="D5633" s="26"/>
      <c r="E5633" s="27"/>
    </row>
    <row r="5634" spans="4:5" x14ac:dyDescent="0.15">
      <c r="D5634" s="26"/>
      <c r="E5634" s="27"/>
    </row>
    <row r="5635" spans="4:5" x14ac:dyDescent="0.15">
      <c r="D5635" s="26"/>
      <c r="E5635" s="27"/>
    </row>
    <row r="5636" spans="4:5" x14ac:dyDescent="0.15">
      <c r="D5636" s="26"/>
      <c r="E5636" s="27"/>
    </row>
    <row r="5637" spans="4:5" x14ac:dyDescent="0.15">
      <c r="D5637" s="26"/>
      <c r="E5637" s="27"/>
    </row>
    <row r="5638" spans="4:5" x14ac:dyDescent="0.15">
      <c r="D5638" s="26"/>
      <c r="E5638" s="27"/>
    </row>
    <row r="5639" spans="4:5" x14ac:dyDescent="0.15">
      <c r="D5639" s="26"/>
      <c r="E5639" s="27"/>
    </row>
    <row r="5640" spans="4:5" x14ac:dyDescent="0.15">
      <c r="D5640" s="26"/>
      <c r="E5640" s="27"/>
    </row>
    <row r="5641" spans="4:5" x14ac:dyDescent="0.15">
      <c r="D5641" s="26"/>
      <c r="E5641" s="27"/>
    </row>
    <row r="5642" spans="4:5" x14ac:dyDescent="0.15">
      <c r="D5642" s="26"/>
      <c r="E5642" s="27"/>
    </row>
    <row r="5643" spans="4:5" x14ac:dyDescent="0.15">
      <c r="D5643" s="26"/>
      <c r="E5643" s="27"/>
    </row>
    <row r="5644" spans="4:5" x14ac:dyDescent="0.15">
      <c r="D5644" s="26"/>
      <c r="E5644" s="27"/>
    </row>
    <row r="5645" spans="4:5" x14ac:dyDescent="0.15">
      <c r="D5645" s="26"/>
      <c r="E5645" s="27"/>
    </row>
    <row r="5646" spans="4:5" x14ac:dyDescent="0.15">
      <c r="D5646" s="26"/>
      <c r="E5646" s="27"/>
    </row>
    <row r="5647" spans="4:5" x14ac:dyDescent="0.15">
      <c r="D5647" s="26"/>
      <c r="E5647" s="27"/>
    </row>
    <row r="5648" spans="4:5" x14ac:dyDescent="0.15">
      <c r="D5648" s="26"/>
      <c r="E5648" s="27"/>
    </row>
    <row r="5649" spans="4:5" x14ac:dyDescent="0.15">
      <c r="D5649" s="26"/>
      <c r="E5649" s="27"/>
    </row>
    <row r="5650" spans="4:5" x14ac:dyDescent="0.15">
      <c r="D5650" s="26"/>
      <c r="E5650" s="27"/>
    </row>
    <row r="5651" spans="4:5" x14ac:dyDescent="0.15">
      <c r="D5651" s="26"/>
      <c r="E5651" s="27"/>
    </row>
    <row r="5652" spans="4:5" x14ac:dyDescent="0.15">
      <c r="D5652" s="26"/>
      <c r="E5652" s="27"/>
    </row>
    <row r="5653" spans="4:5" x14ac:dyDescent="0.15">
      <c r="D5653" s="26"/>
      <c r="E5653" s="27"/>
    </row>
    <row r="5654" spans="4:5" x14ac:dyDescent="0.15">
      <c r="D5654" s="26"/>
      <c r="E5654" s="27"/>
    </row>
    <row r="5655" spans="4:5" x14ac:dyDescent="0.15">
      <c r="D5655" s="26"/>
      <c r="E5655" s="27"/>
    </row>
    <row r="5656" spans="4:5" x14ac:dyDescent="0.15">
      <c r="D5656" s="26"/>
      <c r="E5656" s="27"/>
    </row>
    <row r="5657" spans="4:5" x14ac:dyDescent="0.15">
      <c r="D5657" s="26"/>
      <c r="E5657" s="27"/>
    </row>
    <row r="5658" spans="4:5" x14ac:dyDescent="0.15">
      <c r="D5658" s="26"/>
      <c r="E5658" s="27"/>
    </row>
    <row r="5659" spans="4:5" x14ac:dyDescent="0.15">
      <c r="D5659" s="26"/>
      <c r="E5659" s="27"/>
    </row>
    <row r="5660" spans="4:5" x14ac:dyDescent="0.15">
      <c r="D5660" s="26"/>
      <c r="E5660" s="27"/>
    </row>
    <row r="5661" spans="4:5" x14ac:dyDescent="0.15">
      <c r="D5661" s="26"/>
      <c r="E5661" s="27"/>
    </row>
    <row r="5662" spans="4:5" x14ac:dyDescent="0.15">
      <c r="D5662" s="26"/>
      <c r="E5662" s="27"/>
    </row>
    <row r="5663" spans="4:5" x14ac:dyDescent="0.15">
      <c r="D5663" s="26"/>
      <c r="E5663" s="27"/>
    </row>
    <row r="5664" spans="4:5" x14ac:dyDescent="0.15">
      <c r="D5664" s="26"/>
      <c r="E5664" s="27"/>
    </row>
    <row r="5665" spans="4:5" x14ac:dyDescent="0.15">
      <c r="D5665" s="26"/>
      <c r="E5665" s="27"/>
    </row>
    <row r="5666" spans="4:5" x14ac:dyDescent="0.15">
      <c r="D5666" s="26"/>
      <c r="E5666" s="27"/>
    </row>
    <row r="5667" spans="4:5" x14ac:dyDescent="0.15">
      <c r="D5667" s="26"/>
      <c r="E5667" s="27"/>
    </row>
    <row r="5668" spans="4:5" x14ac:dyDescent="0.15">
      <c r="D5668" s="26"/>
      <c r="E5668" s="27"/>
    </row>
    <row r="5669" spans="4:5" x14ac:dyDescent="0.15">
      <c r="D5669" s="26"/>
      <c r="E5669" s="27"/>
    </row>
    <row r="5670" spans="4:5" x14ac:dyDescent="0.15">
      <c r="D5670" s="26"/>
      <c r="E5670" s="27"/>
    </row>
    <row r="5671" spans="4:5" x14ac:dyDescent="0.15">
      <c r="D5671" s="26"/>
      <c r="E5671" s="27"/>
    </row>
    <row r="5672" spans="4:5" x14ac:dyDescent="0.15">
      <c r="D5672" s="26"/>
      <c r="E5672" s="27"/>
    </row>
    <row r="5673" spans="4:5" x14ac:dyDescent="0.15">
      <c r="D5673" s="26"/>
      <c r="E5673" s="27"/>
    </row>
    <row r="5674" spans="4:5" x14ac:dyDescent="0.15">
      <c r="D5674" s="26"/>
      <c r="E5674" s="27"/>
    </row>
    <row r="5675" spans="4:5" x14ac:dyDescent="0.15">
      <c r="D5675" s="26"/>
      <c r="E5675" s="27"/>
    </row>
    <row r="5676" spans="4:5" x14ac:dyDescent="0.15">
      <c r="D5676" s="26"/>
      <c r="E5676" s="27"/>
    </row>
    <row r="5677" spans="4:5" x14ac:dyDescent="0.15">
      <c r="D5677" s="26"/>
      <c r="E5677" s="27"/>
    </row>
    <row r="5678" spans="4:5" x14ac:dyDescent="0.15">
      <c r="D5678" s="26"/>
      <c r="E5678" s="27"/>
    </row>
    <row r="5679" spans="4:5" x14ac:dyDescent="0.15">
      <c r="D5679" s="26"/>
      <c r="E5679" s="27"/>
    </row>
    <row r="5680" spans="4:5" x14ac:dyDescent="0.15">
      <c r="D5680" s="26"/>
      <c r="E5680" s="27"/>
    </row>
    <row r="5681" spans="4:5" x14ac:dyDescent="0.15">
      <c r="D5681" s="26"/>
      <c r="E5681" s="27"/>
    </row>
    <row r="5682" spans="4:5" x14ac:dyDescent="0.15">
      <c r="D5682" s="26"/>
      <c r="E5682" s="27"/>
    </row>
    <row r="5683" spans="4:5" x14ac:dyDescent="0.15">
      <c r="D5683" s="26"/>
      <c r="E5683" s="27"/>
    </row>
    <row r="5684" spans="4:5" x14ac:dyDescent="0.15">
      <c r="D5684" s="26"/>
      <c r="E5684" s="27"/>
    </row>
    <row r="5685" spans="4:5" x14ac:dyDescent="0.15">
      <c r="D5685" s="26"/>
      <c r="E5685" s="27"/>
    </row>
    <row r="5686" spans="4:5" x14ac:dyDescent="0.15">
      <c r="D5686" s="26"/>
      <c r="E5686" s="27"/>
    </row>
    <row r="5687" spans="4:5" x14ac:dyDescent="0.15">
      <c r="D5687" s="26"/>
      <c r="E5687" s="27"/>
    </row>
    <row r="5688" spans="4:5" x14ac:dyDescent="0.15">
      <c r="D5688" s="26"/>
      <c r="E5688" s="27"/>
    </row>
    <row r="5689" spans="4:5" x14ac:dyDescent="0.15">
      <c r="D5689" s="26"/>
      <c r="E5689" s="27"/>
    </row>
    <row r="5690" spans="4:5" x14ac:dyDescent="0.15">
      <c r="D5690" s="26"/>
      <c r="E5690" s="27"/>
    </row>
    <row r="5691" spans="4:5" x14ac:dyDescent="0.15">
      <c r="D5691" s="26"/>
      <c r="E5691" s="27"/>
    </row>
    <row r="5692" spans="4:5" x14ac:dyDescent="0.15">
      <c r="D5692" s="26"/>
      <c r="E5692" s="27"/>
    </row>
    <row r="5693" spans="4:5" x14ac:dyDescent="0.15">
      <c r="D5693" s="26"/>
      <c r="E5693" s="27"/>
    </row>
    <row r="5694" spans="4:5" x14ac:dyDescent="0.15">
      <c r="D5694" s="26"/>
      <c r="E5694" s="27"/>
    </row>
    <row r="5695" spans="4:5" x14ac:dyDescent="0.15">
      <c r="D5695" s="26"/>
      <c r="E5695" s="27"/>
    </row>
    <row r="5696" spans="4:5" x14ac:dyDescent="0.15">
      <c r="D5696" s="26"/>
      <c r="E5696" s="27"/>
    </row>
    <row r="5697" spans="4:5" x14ac:dyDescent="0.15">
      <c r="D5697" s="26"/>
      <c r="E5697" s="27"/>
    </row>
    <row r="5698" spans="4:5" x14ac:dyDescent="0.15">
      <c r="D5698" s="26"/>
      <c r="E5698" s="27"/>
    </row>
    <row r="5699" spans="4:5" x14ac:dyDescent="0.15">
      <c r="D5699" s="26"/>
      <c r="E5699" s="27"/>
    </row>
    <row r="5700" spans="4:5" x14ac:dyDescent="0.15">
      <c r="D5700" s="26"/>
      <c r="E5700" s="27"/>
    </row>
    <row r="5701" spans="4:5" x14ac:dyDescent="0.15">
      <c r="D5701" s="26"/>
      <c r="E5701" s="27"/>
    </row>
    <row r="5702" spans="4:5" x14ac:dyDescent="0.15">
      <c r="D5702" s="26"/>
      <c r="E5702" s="27"/>
    </row>
    <row r="5703" spans="4:5" x14ac:dyDescent="0.15">
      <c r="D5703" s="26"/>
      <c r="E5703" s="27"/>
    </row>
    <row r="5704" spans="4:5" x14ac:dyDescent="0.15">
      <c r="D5704" s="26"/>
      <c r="E5704" s="27"/>
    </row>
    <row r="5705" spans="4:5" x14ac:dyDescent="0.15">
      <c r="D5705" s="26"/>
      <c r="E5705" s="27"/>
    </row>
    <row r="5706" spans="4:5" x14ac:dyDescent="0.15">
      <c r="D5706" s="26"/>
      <c r="E5706" s="27"/>
    </row>
    <row r="5707" spans="4:5" x14ac:dyDescent="0.15">
      <c r="D5707" s="26"/>
      <c r="E5707" s="27"/>
    </row>
    <row r="5708" spans="4:5" x14ac:dyDescent="0.15">
      <c r="D5708" s="26"/>
      <c r="E5708" s="27"/>
    </row>
    <row r="5709" spans="4:5" x14ac:dyDescent="0.15">
      <c r="D5709" s="26"/>
      <c r="E5709" s="27"/>
    </row>
    <row r="5710" spans="4:5" x14ac:dyDescent="0.15">
      <c r="D5710" s="26"/>
      <c r="E5710" s="27"/>
    </row>
    <row r="5711" spans="4:5" x14ac:dyDescent="0.15">
      <c r="D5711" s="26"/>
      <c r="E5711" s="27"/>
    </row>
    <row r="5712" spans="4:5" x14ac:dyDescent="0.15">
      <c r="D5712" s="26"/>
      <c r="E5712" s="27"/>
    </row>
    <row r="5713" spans="4:5" x14ac:dyDescent="0.15">
      <c r="D5713" s="26"/>
      <c r="E5713" s="27"/>
    </row>
    <row r="5714" spans="4:5" x14ac:dyDescent="0.15">
      <c r="D5714" s="26"/>
      <c r="E5714" s="27"/>
    </row>
    <row r="5715" spans="4:5" x14ac:dyDescent="0.15">
      <c r="D5715" s="26"/>
      <c r="E5715" s="27"/>
    </row>
    <row r="5716" spans="4:5" x14ac:dyDescent="0.15">
      <c r="D5716" s="26"/>
      <c r="E5716" s="27"/>
    </row>
    <row r="5717" spans="4:5" x14ac:dyDescent="0.15">
      <c r="D5717" s="26"/>
      <c r="E5717" s="27"/>
    </row>
    <row r="5718" spans="4:5" x14ac:dyDescent="0.15">
      <c r="D5718" s="26"/>
      <c r="E5718" s="27"/>
    </row>
    <row r="5719" spans="4:5" x14ac:dyDescent="0.15">
      <c r="D5719" s="26"/>
      <c r="E5719" s="27"/>
    </row>
    <row r="5720" spans="4:5" x14ac:dyDescent="0.15">
      <c r="D5720" s="26"/>
      <c r="E5720" s="27"/>
    </row>
    <row r="5721" spans="4:5" x14ac:dyDescent="0.15">
      <c r="D5721" s="26"/>
      <c r="E5721" s="27"/>
    </row>
    <row r="5722" spans="4:5" x14ac:dyDescent="0.15">
      <c r="D5722" s="26"/>
      <c r="E5722" s="27"/>
    </row>
    <row r="5723" spans="4:5" x14ac:dyDescent="0.15">
      <c r="D5723" s="26"/>
      <c r="E5723" s="27"/>
    </row>
    <row r="5724" spans="4:5" x14ac:dyDescent="0.15">
      <c r="D5724" s="26"/>
      <c r="E5724" s="27"/>
    </row>
    <row r="5725" spans="4:5" x14ac:dyDescent="0.15">
      <c r="D5725" s="26"/>
      <c r="E5725" s="27"/>
    </row>
    <row r="5726" spans="4:5" x14ac:dyDescent="0.15">
      <c r="D5726" s="26"/>
      <c r="E5726" s="27"/>
    </row>
    <row r="5727" spans="4:5" x14ac:dyDescent="0.15">
      <c r="D5727" s="26"/>
      <c r="E5727" s="27"/>
    </row>
    <row r="5728" spans="4:5" x14ac:dyDescent="0.15">
      <c r="D5728" s="26"/>
      <c r="E5728" s="27"/>
    </row>
    <row r="5729" spans="4:5" x14ac:dyDescent="0.15">
      <c r="D5729" s="26"/>
      <c r="E5729" s="27"/>
    </row>
    <row r="5730" spans="4:5" x14ac:dyDescent="0.15">
      <c r="D5730" s="26"/>
      <c r="E5730" s="27"/>
    </row>
    <row r="5731" spans="4:5" x14ac:dyDescent="0.15">
      <c r="D5731" s="26"/>
      <c r="E5731" s="27"/>
    </row>
    <row r="5732" spans="4:5" x14ac:dyDescent="0.15">
      <c r="D5732" s="26"/>
      <c r="E5732" s="27"/>
    </row>
    <row r="5733" spans="4:5" x14ac:dyDescent="0.15">
      <c r="D5733" s="26"/>
      <c r="E5733" s="27"/>
    </row>
    <row r="5734" spans="4:5" x14ac:dyDescent="0.15">
      <c r="D5734" s="26"/>
      <c r="E5734" s="27"/>
    </row>
    <row r="5735" spans="4:5" x14ac:dyDescent="0.15">
      <c r="D5735" s="26"/>
      <c r="E5735" s="27"/>
    </row>
    <row r="5736" spans="4:5" x14ac:dyDescent="0.15">
      <c r="D5736" s="26"/>
      <c r="E5736" s="27"/>
    </row>
    <row r="5737" spans="4:5" x14ac:dyDescent="0.15">
      <c r="D5737" s="26"/>
      <c r="E5737" s="27"/>
    </row>
    <row r="5738" spans="4:5" x14ac:dyDescent="0.15">
      <c r="D5738" s="26"/>
      <c r="E5738" s="27"/>
    </row>
    <row r="5739" spans="4:5" x14ac:dyDescent="0.15">
      <c r="D5739" s="26"/>
      <c r="E5739" s="27"/>
    </row>
    <row r="5740" spans="4:5" x14ac:dyDescent="0.15">
      <c r="D5740" s="26"/>
      <c r="E5740" s="27"/>
    </row>
    <row r="5741" spans="4:5" x14ac:dyDescent="0.15">
      <c r="D5741" s="26"/>
      <c r="E5741" s="27"/>
    </row>
    <row r="5742" spans="4:5" x14ac:dyDescent="0.15">
      <c r="D5742" s="26"/>
      <c r="E5742" s="27"/>
    </row>
    <row r="5743" spans="4:5" x14ac:dyDescent="0.15">
      <c r="D5743" s="26"/>
      <c r="E5743" s="27"/>
    </row>
    <row r="5744" spans="4:5" x14ac:dyDescent="0.15">
      <c r="D5744" s="26"/>
      <c r="E5744" s="27"/>
    </row>
    <row r="5745" spans="4:5" x14ac:dyDescent="0.15">
      <c r="D5745" s="26"/>
      <c r="E5745" s="27"/>
    </row>
    <row r="5746" spans="4:5" x14ac:dyDescent="0.15">
      <c r="D5746" s="26"/>
      <c r="E5746" s="27"/>
    </row>
    <row r="5747" spans="4:5" x14ac:dyDescent="0.15">
      <c r="D5747" s="26"/>
      <c r="E5747" s="27"/>
    </row>
    <row r="5748" spans="4:5" x14ac:dyDescent="0.15">
      <c r="D5748" s="26"/>
      <c r="E5748" s="27"/>
    </row>
    <row r="5749" spans="4:5" x14ac:dyDescent="0.15">
      <c r="D5749" s="26"/>
      <c r="E5749" s="27"/>
    </row>
    <row r="5750" spans="4:5" x14ac:dyDescent="0.15">
      <c r="D5750" s="26"/>
      <c r="E5750" s="27"/>
    </row>
    <row r="5751" spans="4:5" x14ac:dyDescent="0.15">
      <c r="D5751" s="26"/>
      <c r="E5751" s="27"/>
    </row>
    <row r="5752" spans="4:5" x14ac:dyDescent="0.15">
      <c r="D5752" s="26"/>
      <c r="E5752" s="27"/>
    </row>
    <row r="5753" spans="4:5" x14ac:dyDescent="0.15">
      <c r="D5753" s="26"/>
      <c r="E5753" s="27"/>
    </row>
    <row r="5754" spans="4:5" x14ac:dyDescent="0.15">
      <c r="D5754" s="26"/>
      <c r="E5754" s="27"/>
    </row>
    <row r="5755" spans="4:5" x14ac:dyDescent="0.15">
      <c r="D5755" s="26"/>
      <c r="E5755" s="27"/>
    </row>
    <row r="5756" spans="4:5" x14ac:dyDescent="0.15">
      <c r="D5756" s="26"/>
      <c r="E5756" s="27"/>
    </row>
    <row r="5757" spans="4:5" x14ac:dyDescent="0.15">
      <c r="D5757" s="26"/>
      <c r="E5757" s="27"/>
    </row>
    <row r="5758" spans="4:5" x14ac:dyDescent="0.15">
      <c r="D5758" s="26"/>
      <c r="E5758" s="27"/>
    </row>
    <row r="5759" spans="4:5" x14ac:dyDescent="0.15">
      <c r="D5759" s="26"/>
      <c r="E5759" s="27"/>
    </row>
    <row r="5760" spans="4:5" x14ac:dyDescent="0.15">
      <c r="D5760" s="26"/>
      <c r="E5760" s="27"/>
    </row>
    <row r="5761" spans="4:5" x14ac:dyDescent="0.15">
      <c r="D5761" s="26"/>
      <c r="E5761" s="27"/>
    </row>
    <row r="5762" spans="4:5" x14ac:dyDescent="0.15">
      <c r="D5762" s="26"/>
      <c r="E5762" s="27"/>
    </row>
    <row r="5763" spans="4:5" x14ac:dyDescent="0.15">
      <c r="D5763" s="26"/>
      <c r="E5763" s="27"/>
    </row>
    <row r="5764" spans="4:5" x14ac:dyDescent="0.15">
      <c r="D5764" s="26"/>
      <c r="E5764" s="27"/>
    </row>
    <row r="5765" spans="4:5" x14ac:dyDescent="0.15">
      <c r="D5765" s="26"/>
      <c r="E5765" s="27"/>
    </row>
    <row r="5766" spans="4:5" x14ac:dyDescent="0.15">
      <c r="D5766" s="26"/>
      <c r="E5766" s="27"/>
    </row>
    <row r="5767" spans="4:5" x14ac:dyDescent="0.15">
      <c r="D5767" s="26"/>
      <c r="E5767" s="27"/>
    </row>
    <row r="5768" spans="4:5" x14ac:dyDescent="0.15">
      <c r="D5768" s="26"/>
      <c r="E5768" s="27"/>
    </row>
    <row r="5769" spans="4:5" x14ac:dyDescent="0.15">
      <c r="D5769" s="26"/>
      <c r="E5769" s="27"/>
    </row>
    <row r="5770" spans="4:5" x14ac:dyDescent="0.15">
      <c r="D5770" s="26"/>
      <c r="E5770" s="27"/>
    </row>
    <row r="5771" spans="4:5" x14ac:dyDescent="0.15">
      <c r="D5771" s="26"/>
      <c r="E5771" s="27"/>
    </row>
    <row r="5772" spans="4:5" x14ac:dyDescent="0.15">
      <c r="D5772" s="26"/>
      <c r="E5772" s="27"/>
    </row>
    <row r="5773" spans="4:5" x14ac:dyDescent="0.15">
      <c r="D5773" s="26"/>
      <c r="E5773" s="27"/>
    </row>
    <row r="5774" spans="4:5" x14ac:dyDescent="0.15">
      <c r="D5774" s="26"/>
      <c r="E5774" s="27"/>
    </row>
    <row r="5775" spans="4:5" x14ac:dyDescent="0.15">
      <c r="D5775" s="26"/>
      <c r="E5775" s="27"/>
    </row>
    <row r="5776" spans="4:5" x14ac:dyDescent="0.15">
      <c r="D5776" s="26"/>
      <c r="E5776" s="27"/>
    </row>
    <row r="5777" spans="4:5" x14ac:dyDescent="0.15">
      <c r="D5777" s="26"/>
      <c r="E5777" s="27"/>
    </row>
    <row r="5778" spans="4:5" x14ac:dyDescent="0.15">
      <c r="D5778" s="26"/>
      <c r="E5778" s="27"/>
    </row>
    <row r="5779" spans="4:5" x14ac:dyDescent="0.15">
      <c r="D5779" s="26"/>
      <c r="E5779" s="27"/>
    </row>
    <row r="5780" spans="4:5" x14ac:dyDescent="0.15">
      <c r="D5780" s="26"/>
      <c r="E5780" s="27"/>
    </row>
    <row r="5781" spans="4:5" x14ac:dyDescent="0.15">
      <c r="D5781" s="26"/>
      <c r="E5781" s="27"/>
    </row>
    <row r="5782" spans="4:5" x14ac:dyDescent="0.15">
      <c r="D5782" s="26"/>
      <c r="E5782" s="27"/>
    </row>
    <row r="5783" spans="4:5" x14ac:dyDescent="0.15">
      <c r="D5783" s="26"/>
      <c r="E5783" s="27"/>
    </row>
    <row r="5784" spans="4:5" x14ac:dyDescent="0.15">
      <c r="D5784" s="26"/>
      <c r="E5784" s="27"/>
    </row>
    <row r="5785" spans="4:5" x14ac:dyDescent="0.15">
      <c r="D5785" s="26"/>
      <c r="E5785" s="27"/>
    </row>
    <row r="5786" spans="4:5" x14ac:dyDescent="0.15">
      <c r="D5786" s="26"/>
      <c r="E5786" s="27"/>
    </row>
    <row r="5787" spans="4:5" x14ac:dyDescent="0.15">
      <c r="D5787" s="26"/>
      <c r="E5787" s="27"/>
    </row>
    <row r="5788" spans="4:5" x14ac:dyDescent="0.15">
      <c r="D5788" s="26"/>
      <c r="E5788" s="27"/>
    </row>
    <row r="5789" spans="4:5" x14ac:dyDescent="0.15">
      <c r="D5789" s="26"/>
      <c r="E5789" s="27"/>
    </row>
    <row r="5790" spans="4:5" x14ac:dyDescent="0.15">
      <c r="D5790" s="26"/>
      <c r="E5790" s="27"/>
    </row>
    <row r="5791" spans="4:5" x14ac:dyDescent="0.15">
      <c r="D5791" s="26"/>
      <c r="E5791" s="27"/>
    </row>
    <row r="5792" spans="4:5" x14ac:dyDescent="0.15">
      <c r="D5792" s="26"/>
      <c r="E5792" s="27"/>
    </row>
    <row r="5793" spans="4:5" x14ac:dyDescent="0.15">
      <c r="D5793" s="26"/>
      <c r="E5793" s="27"/>
    </row>
    <row r="5794" spans="4:5" x14ac:dyDescent="0.15">
      <c r="D5794" s="26"/>
      <c r="E5794" s="27"/>
    </row>
    <row r="5795" spans="4:5" x14ac:dyDescent="0.15">
      <c r="D5795" s="26"/>
      <c r="E5795" s="27"/>
    </row>
    <row r="5796" spans="4:5" x14ac:dyDescent="0.15">
      <c r="D5796" s="26"/>
      <c r="E5796" s="27"/>
    </row>
    <row r="5797" spans="4:5" x14ac:dyDescent="0.15">
      <c r="D5797" s="26"/>
      <c r="E5797" s="27"/>
    </row>
    <row r="5798" spans="4:5" x14ac:dyDescent="0.15">
      <c r="D5798" s="26"/>
      <c r="E5798" s="27"/>
    </row>
    <row r="5799" spans="4:5" x14ac:dyDescent="0.15">
      <c r="D5799" s="26"/>
      <c r="E5799" s="27"/>
    </row>
    <row r="5800" spans="4:5" x14ac:dyDescent="0.15">
      <c r="D5800" s="26"/>
      <c r="E5800" s="27"/>
    </row>
    <row r="5801" spans="4:5" x14ac:dyDescent="0.15">
      <c r="D5801" s="26"/>
      <c r="E5801" s="27"/>
    </row>
    <row r="5802" spans="4:5" x14ac:dyDescent="0.15">
      <c r="D5802" s="26"/>
      <c r="E5802" s="27"/>
    </row>
    <row r="5803" spans="4:5" x14ac:dyDescent="0.15">
      <c r="D5803" s="26"/>
      <c r="E5803" s="27"/>
    </row>
    <row r="5804" spans="4:5" x14ac:dyDescent="0.15">
      <c r="D5804" s="26"/>
      <c r="E5804" s="27"/>
    </row>
    <row r="5805" spans="4:5" x14ac:dyDescent="0.15">
      <c r="D5805" s="26"/>
      <c r="E5805" s="27"/>
    </row>
    <row r="5806" spans="4:5" x14ac:dyDescent="0.15">
      <c r="D5806" s="26"/>
      <c r="E5806" s="27"/>
    </row>
    <row r="5807" spans="4:5" x14ac:dyDescent="0.15">
      <c r="D5807" s="26"/>
      <c r="E5807" s="27"/>
    </row>
    <row r="5808" spans="4:5" x14ac:dyDescent="0.15">
      <c r="D5808" s="26"/>
      <c r="E5808" s="27"/>
    </row>
    <row r="5809" spans="4:5" x14ac:dyDescent="0.15">
      <c r="D5809" s="26"/>
      <c r="E5809" s="27"/>
    </row>
    <row r="5810" spans="4:5" x14ac:dyDescent="0.15">
      <c r="D5810" s="26"/>
      <c r="E5810" s="27"/>
    </row>
    <row r="5811" spans="4:5" x14ac:dyDescent="0.15">
      <c r="D5811" s="26"/>
      <c r="E5811" s="27"/>
    </row>
    <row r="5812" spans="4:5" x14ac:dyDescent="0.15">
      <c r="D5812" s="26"/>
      <c r="E5812" s="27"/>
    </row>
    <row r="5813" spans="4:5" x14ac:dyDescent="0.15">
      <c r="D5813" s="26"/>
      <c r="E5813" s="27"/>
    </row>
    <row r="5814" spans="4:5" x14ac:dyDescent="0.15">
      <c r="D5814" s="26"/>
      <c r="E5814" s="27"/>
    </row>
    <row r="5815" spans="4:5" x14ac:dyDescent="0.15">
      <c r="D5815" s="26"/>
      <c r="E5815" s="27"/>
    </row>
    <row r="5816" spans="4:5" x14ac:dyDescent="0.15">
      <c r="D5816" s="26"/>
      <c r="E5816" s="27"/>
    </row>
    <row r="5817" spans="4:5" x14ac:dyDescent="0.15">
      <c r="D5817" s="26"/>
      <c r="E5817" s="27"/>
    </row>
    <row r="5818" spans="4:5" x14ac:dyDescent="0.15">
      <c r="D5818" s="26"/>
      <c r="E5818" s="27"/>
    </row>
    <row r="5819" spans="4:5" x14ac:dyDescent="0.15">
      <c r="D5819" s="26"/>
      <c r="E5819" s="27"/>
    </row>
    <row r="5820" spans="4:5" x14ac:dyDescent="0.15">
      <c r="D5820" s="26"/>
      <c r="E5820" s="27"/>
    </row>
    <row r="5821" spans="4:5" x14ac:dyDescent="0.15">
      <c r="D5821" s="26"/>
      <c r="E5821" s="27"/>
    </row>
    <row r="5822" spans="4:5" x14ac:dyDescent="0.15">
      <c r="D5822" s="26"/>
      <c r="E5822" s="27"/>
    </row>
    <row r="5823" spans="4:5" x14ac:dyDescent="0.15">
      <c r="D5823" s="26"/>
      <c r="E5823" s="27"/>
    </row>
    <row r="5824" spans="4:5" x14ac:dyDescent="0.15">
      <c r="D5824" s="26"/>
      <c r="E5824" s="27"/>
    </row>
    <row r="5825" spans="4:5" x14ac:dyDescent="0.15">
      <c r="D5825" s="26"/>
      <c r="E5825" s="27"/>
    </row>
    <row r="5826" spans="4:5" x14ac:dyDescent="0.15">
      <c r="D5826" s="26"/>
      <c r="E5826" s="27"/>
    </row>
    <row r="5827" spans="4:5" x14ac:dyDescent="0.15">
      <c r="D5827" s="26"/>
      <c r="E5827" s="27"/>
    </row>
    <row r="5828" spans="4:5" x14ac:dyDescent="0.15">
      <c r="D5828" s="26"/>
      <c r="E5828" s="27"/>
    </row>
    <row r="5829" spans="4:5" x14ac:dyDescent="0.15">
      <c r="D5829" s="26"/>
      <c r="E5829" s="27"/>
    </row>
    <row r="5830" spans="4:5" x14ac:dyDescent="0.15">
      <c r="D5830" s="26"/>
      <c r="E5830" s="27"/>
    </row>
    <row r="5831" spans="4:5" x14ac:dyDescent="0.15">
      <c r="D5831" s="26"/>
      <c r="E5831" s="27"/>
    </row>
    <row r="5832" spans="4:5" x14ac:dyDescent="0.15">
      <c r="D5832" s="26"/>
      <c r="E5832" s="27"/>
    </row>
    <row r="5833" spans="4:5" x14ac:dyDescent="0.15">
      <c r="D5833" s="26"/>
      <c r="E5833" s="27"/>
    </row>
    <row r="5834" spans="4:5" x14ac:dyDescent="0.15">
      <c r="D5834" s="26"/>
      <c r="E5834" s="27"/>
    </row>
    <row r="5835" spans="4:5" x14ac:dyDescent="0.15">
      <c r="D5835" s="26"/>
      <c r="E5835" s="27"/>
    </row>
    <row r="5836" spans="4:5" x14ac:dyDescent="0.15">
      <c r="D5836" s="26"/>
      <c r="E5836" s="27"/>
    </row>
    <row r="5837" spans="4:5" x14ac:dyDescent="0.15">
      <c r="D5837" s="26"/>
      <c r="E5837" s="27"/>
    </row>
    <row r="5838" spans="4:5" x14ac:dyDescent="0.15">
      <c r="D5838" s="26"/>
      <c r="E5838" s="27"/>
    </row>
    <row r="5839" spans="4:5" x14ac:dyDescent="0.15">
      <c r="D5839" s="26"/>
      <c r="E5839" s="27"/>
    </row>
    <row r="5840" spans="4:5" x14ac:dyDescent="0.15">
      <c r="D5840" s="26"/>
      <c r="E5840" s="27"/>
    </row>
    <row r="5841" spans="4:5" x14ac:dyDescent="0.15">
      <c r="D5841" s="26"/>
      <c r="E5841" s="27"/>
    </row>
    <row r="5842" spans="4:5" x14ac:dyDescent="0.15">
      <c r="D5842" s="26"/>
      <c r="E5842" s="27"/>
    </row>
    <row r="5843" spans="4:5" x14ac:dyDescent="0.15">
      <c r="D5843" s="26"/>
      <c r="E5843" s="27"/>
    </row>
    <row r="5844" spans="4:5" x14ac:dyDescent="0.15">
      <c r="D5844" s="26"/>
      <c r="E5844" s="27"/>
    </row>
    <row r="5845" spans="4:5" x14ac:dyDescent="0.15">
      <c r="D5845" s="26"/>
      <c r="E5845" s="27"/>
    </row>
    <row r="5846" spans="4:5" x14ac:dyDescent="0.15">
      <c r="D5846" s="26"/>
      <c r="E5846" s="27"/>
    </row>
    <row r="5847" spans="4:5" x14ac:dyDescent="0.15">
      <c r="D5847" s="26"/>
      <c r="E5847" s="27"/>
    </row>
    <row r="5848" spans="4:5" x14ac:dyDescent="0.15">
      <c r="D5848" s="26"/>
      <c r="E5848" s="27"/>
    </row>
    <row r="5849" spans="4:5" x14ac:dyDescent="0.15">
      <c r="D5849" s="26"/>
      <c r="E5849" s="27"/>
    </row>
    <row r="5850" spans="4:5" x14ac:dyDescent="0.15">
      <c r="D5850" s="26"/>
      <c r="E5850" s="27"/>
    </row>
    <row r="5851" spans="4:5" x14ac:dyDescent="0.15">
      <c r="D5851" s="26"/>
      <c r="E5851" s="27"/>
    </row>
    <row r="5852" spans="4:5" x14ac:dyDescent="0.15">
      <c r="D5852" s="26"/>
      <c r="E5852" s="27"/>
    </row>
    <row r="5853" spans="4:5" x14ac:dyDescent="0.15">
      <c r="D5853" s="26"/>
      <c r="E5853" s="27"/>
    </row>
    <row r="5854" spans="4:5" x14ac:dyDescent="0.15">
      <c r="D5854" s="26"/>
      <c r="E5854" s="27"/>
    </row>
    <row r="5855" spans="4:5" x14ac:dyDescent="0.15">
      <c r="D5855" s="26"/>
      <c r="E5855" s="27"/>
    </row>
    <row r="5856" spans="4:5" x14ac:dyDescent="0.15">
      <c r="D5856" s="26"/>
      <c r="E5856" s="27"/>
    </row>
    <row r="5857" spans="4:5" x14ac:dyDescent="0.15">
      <c r="D5857" s="26"/>
      <c r="E5857" s="27"/>
    </row>
    <row r="5858" spans="4:5" x14ac:dyDescent="0.15">
      <c r="D5858" s="26"/>
      <c r="E5858" s="27"/>
    </row>
    <row r="5859" spans="4:5" x14ac:dyDescent="0.15">
      <c r="D5859" s="26"/>
      <c r="E5859" s="27"/>
    </row>
    <row r="5860" spans="4:5" x14ac:dyDescent="0.15">
      <c r="D5860" s="26"/>
      <c r="E5860" s="27"/>
    </row>
    <row r="5861" spans="4:5" x14ac:dyDescent="0.15">
      <c r="D5861" s="26"/>
      <c r="E5861" s="27"/>
    </row>
    <row r="5862" spans="4:5" x14ac:dyDescent="0.15">
      <c r="D5862" s="26"/>
      <c r="E5862" s="27"/>
    </row>
    <row r="5863" spans="4:5" x14ac:dyDescent="0.15">
      <c r="D5863" s="26"/>
      <c r="E5863" s="27"/>
    </row>
    <row r="5864" spans="4:5" x14ac:dyDescent="0.15">
      <c r="D5864" s="26"/>
      <c r="E5864" s="27"/>
    </row>
    <row r="5865" spans="4:5" x14ac:dyDescent="0.15">
      <c r="D5865" s="26"/>
      <c r="E5865" s="27"/>
    </row>
    <row r="5866" spans="4:5" x14ac:dyDescent="0.15">
      <c r="D5866" s="26"/>
      <c r="E5866" s="27"/>
    </row>
    <row r="5867" spans="4:5" x14ac:dyDescent="0.15">
      <c r="D5867" s="26"/>
      <c r="E5867" s="27"/>
    </row>
    <row r="5868" spans="4:5" x14ac:dyDescent="0.15">
      <c r="D5868" s="26"/>
      <c r="E5868" s="27"/>
    </row>
    <row r="5869" spans="4:5" x14ac:dyDescent="0.15">
      <c r="D5869" s="26"/>
      <c r="E5869" s="27"/>
    </row>
    <row r="5870" spans="4:5" x14ac:dyDescent="0.15">
      <c r="D5870" s="26"/>
      <c r="E5870" s="27"/>
    </row>
    <row r="5871" spans="4:5" x14ac:dyDescent="0.15">
      <c r="D5871" s="26"/>
      <c r="E5871" s="27"/>
    </row>
    <row r="5872" spans="4:5" x14ac:dyDescent="0.15">
      <c r="D5872" s="26"/>
      <c r="E5872" s="27"/>
    </row>
    <row r="5873" spans="4:5" x14ac:dyDescent="0.15">
      <c r="D5873" s="26"/>
      <c r="E5873" s="27"/>
    </row>
    <row r="5874" spans="4:5" x14ac:dyDescent="0.15">
      <c r="D5874" s="26"/>
      <c r="E5874" s="27"/>
    </row>
    <row r="5875" spans="4:5" x14ac:dyDescent="0.15">
      <c r="D5875" s="26"/>
      <c r="E5875" s="27"/>
    </row>
    <row r="5876" spans="4:5" x14ac:dyDescent="0.15">
      <c r="D5876" s="26"/>
      <c r="E5876" s="27"/>
    </row>
    <row r="5877" spans="4:5" x14ac:dyDescent="0.15">
      <c r="D5877" s="26"/>
      <c r="E5877" s="27"/>
    </row>
    <row r="5878" spans="4:5" x14ac:dyDescent="0.15">
      <c r="D5878" s="26"/>
      <c r="E5878" s="27"/>
    </row>
    <row r="5879" spans="4:5" x14ac:dyDescent="0.15">
      <c r="D5879" s="26"/>
      <c r="E5879" s="27"/>
    </row>
    <row r="5880" spans="4:5" x14ac:dyDescent="0.15">
      <c r="D5880" s="26"/>
      <c r="E5880" s="27"/>
    </row>
    <row r="5881" spans="4:5" x14ac:dyDescent="0.15">
      <c r="D5881" s="26"/>
      <c r="E5881" s="27"/>
    </row>
    <row r="5882" spans="4:5" x14ac:dyDescent="0.15">
      <c r="D5882" s="26"/>
      <c r="E5882" s="27"/>
    </row>
    <row r="5883" spans="4:5" x14ac:dyDescent="0.15">
      <c r="D5883" s="26"/>
      <c r="E5883" s="27"/>
    </row>
    <row r="5884" spans="4:5" x14ac:dyDescent="0.15">
      <c r="D5884" s="26"/>
      <c r="E5884" s="27"/>
    </row>
    <row r="5885" spans="4:5" x14ac:dyDescent="0.15">
      <c r="D5885" s="26"/>
      <c r="E5885" s="27"/>
    </row>
    <row r="5886" spans="4:5" x14ac:dyDescent="0.15">
      <c r="D5886" s="26"/>
      <c r="E5886" s="27"/>
    </row>
    <row r="5887" spans="4:5" x14ac:dyDescent="0.15">
      <c r="D5887" s="26"/>
      <c r="E5887" s="27"/>
    </row>
    <row r="5888" spans="4:5" x14ac:dyDescent="0.15">
      <c r="D5888" s="26"/>
      <c r="E5888" s="27"/>
    </row>
    <row r="5889" spans="4:5" x14ac:dyDescent="0.15">
      <c r="D5889" s="26"/>
      <c r="E5889" s="27"/>
    </row>
    <row r="5890" spans="4:5" x14ac:dyDescent="0.15">
      <c r="D5890" s="26"/>
      <c r="E5890" s="27"/>
    </row>
    <row r="5891" spans="4:5" x14ac:dyDescent="0.15">
      <c r="D5891" s="26"/>
      <c r="E5891" s="27"/>
    </row>
    <row r="5892" spans="4:5" x14ac:dyDescent="0.15">
      <c r="D5892" s="26"/>
      <c r="E5892" s="27"/>
    </row>
    <row r="5893" spans="4:5" x14ac:dyDescent="0.15">
      <c r="D5893" s="26"/>
      <c r="E5893" s="27"/>
    </row>
    <row r="5894" spans="4:5" x14ac:dyDescent="0.15">
      <c r="D5894" s="26"/>
      <c r="E5894" s="27"/>
    </row>
    <row r="5895" spans="4:5" x14ac:dyDescent="0.15">
      <c r="D5895" s="26"/>
      <c r="E5895" s="27"/>
    </row>
    <row r="5896" spans="4:5" x14ac:dyDescent="0.15">
      <c r="D5896" s="26"/>
      <c r="E5896" s="27"/>
    </row>
    <row r="5897" spans="4:5" x14ac:dyDescent="0.15">
      <c r="D5897" s="26"/>
      <c r="E5897" s="27"/>
    </row>
    <row r="5898" spans="4:5" x14ac:dyDescent="0.15">
      <c r="D5898" s="26"/>
      <c r="E5898" s="27"/>
    </row>
    <row r="5899" spans="4:5" x14ac:dyDescent="0.15">
      <c r="D5899" s="26"/>
      <c r="E5899" s="27"/>
    </row>
    <row r="5900" spans="4:5" x14ac:dyDescent="0.15">
      <c r="D5900" s="26"/>
      <c r="E5900" s="27"/>
    </row>
    <row r="5901" spans="4:5" x14ac:dyDescent="0.15">
      <c r="D5901" s="26"/>
      <c r="E5901" s="27"/>
    </row>
    <row r="5902" spans="4:5" x14ac:dyDescent="0.15">
      <c r="D5902" s="26"/>
      <c r="E5902" s="27"/>
    </row>
    <row r="5903" spans="4:5" x14ac:dyDescent="0.15">
      <c r="D5903" s="26"/>
      <c r="E5903" s="27"/>
    </row>
    <row r="5904" spans="4:5" x14ac:dyDescent="0.15">
      <c r="D5904" s="26"/>
      <c r="E5904" s="27"/>
    </row>
    <row r="5905" spans="4:5" x14ac:dyDescent="0.15">
      <c r="D5905" s="26"/>
      <c r="E5905" s="27"/>
    </row>
    <row r="5906" spans="4:5" x14ac:dyDescent="0.15">
      <c r="D5906" s="26"/>
      <c r="E5906" s="27"/>
    </row>
    <row r="5907" spans="4:5" x14ac:dyDescent="0.15">
      <c r="D5907" s="26"/>
      <c r="E5907" s="27"/>
    </row>
    <row r="5908" spans="4:5" x14ac:dyDescent="0.15">
      <c r="D5908" s="26"/>
      <c r="E5908" s="27"/>
    </row>
    <row r="5909" spans="4:5" x14ac:dyDescent="0.15">
      <c r="D5909" s="26"/>
      <c r="E5909" s="27"/>
    </row>
    <row r="5910" spans="4:5" x14ac:dyDescent="0.15">
      <c r="D5910" s="26"/>
      <c r="E5910" s="27"/>
    </row>
    <row r="5911" spans="4:5" x14ac:dyDescent="0.15">
      <c r="D5911" s="26"/>
      <c r="E5911" s="27"/>
    </row>
    <row r="5912" spans="4:5" x14ac:dyDescent="0.15">
      <c r="D5912" s="26"/>
      <c r="E5912" s="27"/>
    </row>
    <row r="5913" spans="4:5" x14ac:dyDescent="0.15">
      <c r="D5913" s="26"/>
      <c r="E5913" s="27"/>
    </row>
    <row r="5914" spans="4:5" x14ac:dyDescent="0.15">
      <c r="D5914" s="26"/>
      <c r="E5914" s="27"/>
    </row>
    <row r="5915" spans="4:5" x14ac:dyDescent="0.15">
      <c r="D5915" s="26"/>
      <c r="E5915" s="27"/>
    </row>
    <row r="5916" spans="4:5" x14ac:dyDescent="0.15">
      <c r="D5916" s="26"/>
      <c r="E5916" s="27"/>
    </row>
    <row r="5917" spans="4:5" x14ac:dyDescent="0.15">
      <c r="D5917" s="26"/>
      <c r="E5917" s="27"/>
    </row>
    <row r="5918" spans="4:5" x14ac:dyDescent="0.15">
      <c r="D5918" s="26"/>
      <c r="E5918" s="27"/>
    </row>
    <row r="5919" spans="4:5" x14ac:dyDescent="0.15">
      <c r="D5919" s="26"/>
      <c r="E5919" s="27"/>
    </row>
    <row r="5920" spans="4:5" x14ac:dyDescent="0.15">
      <c r="D5920" s="26"/>
      <c r="E5920" s="27"/>
    </row>
    <row r="5921" spans="4:5" x14ac:dyDescent="0.15">
      <c r="D5921" s="26"/>
      <c r="E5921" s="27"/>
    </row>
    <row r="5922" spans="4:5" x14ac:dyDescent="0.15">
      <c r="D5922" s="26"/>
      <c r="E5922" s="27"/>
    </row>
    <row r="5923" spans="4:5" x14ac:dyDescent="0.15">
      <c r="D5923" s="26"/>
      <c r="E5923" s="27"/>
    </row>
    <row r="5924" spans="4:5" x14ac:dyDescent="0.15">
      <c r="D5924" s="26"/>
      <c r="E5924" s="27"/>
    </row>
    <row r="5925" spans="4:5" x14ac:dyDescent="0.15">
      <c r="D5925" s="26"/>
      <c r="E5925" s="27"/>
    </row>
    <row r="5926" spans="4:5" x14ac:dyDescent="0.15">
      <c r="D5926" s="26"/>
      <c r="E5926" s="27"/>
    </row>
    <row r="5927" spans="4:5" x14ac:dyDescent="0.15">
      <c r="D5927" s="26"/>
      <c r="E5927" s="27"/>
    </row>
    <row r="5928" spans="4:5" x14ac:dyDescent="0.15">
      <c r="D5928" s="26"/>
      <c r="E5928" s="27"/>
    </row>
    <row r="5929" spans="4:5" x14ac:dyDescent="0.15">
      <c r="D5929" s="26"/>
      <c r="E5929" s="27"/>
    </row>
    <row r="5930" spans="4:5" x14ac:dyDescent="0.15">
      <c r="D5930" s="26"/>
      <c r="E5930" s="27"/>
    </row>
    <row r="5931" spans="4:5" x14ac:dyDescent="0.15">
      <c r="D5931" s="26"/>
      <c r="E5931" s="27"/>
    </row>
    <row r="5932" spans="4:5" x14ac:dyDescent="0.15">
      <c r="D5932" s="26"/>
      <c r="E5932" s="27"/>
    </row>
    <row r="5933" spans="4:5" x14ac:dyDescent="0.15">
      <c r="D5933" s="26"/>
      <c r="E5933" s="27"/>
    </row>
    <row r="5934" spans="4:5" x14ac:dyDescent="0.15">
      <c r="D5934" s="26"/>
      <c r="E5934" s="27"/>
    </row>
    <row r="5935" spans="4:5" x14ac:dyDescent="0.15">
      <c r="D5935" s="26"/>
      <c r="E5935" s="27"/>
    </row>
    <row r="5936" spans="4:5" x14ac:dyDescent="0.15">
      <c r="D5936" s="26"/>
      <c r="E5936" s="27"/>
    </row>
    <row r="5937" spans="4:5" x14ac:dyDescent="0.15">
      <c r="D5937" s="26"/>
      <c r="E5937" s="27"/>
    </row>
    <row r="5938" spans="4:5" x14ac:dyDescent="0.15">
      <c r="D5938" s="26"/>
      <c r="E5938" s="27"/>
    </row>
    <row r="5939" spans="4:5" x14ac:dyDescent="0.15">
      <c r="D5939" s="26"/>
      <c r="E5939" s="27"/>
    </row>
    <row r="5940" spans="4:5" x14ac:dyDescent="0.15">
      <c r="D5940" s="26"/>
      <c r="E5940" s="27"/>
    </row>
    <row r="5941" spans="4:5" x14ac:dyDescent="0.15">
      <c r="D5941" s="26"/>
      <c r="E5941" s="27"/>
    </row>
    <row r="5942" spans="4:5" x14ac:dyDescent="0.15">
      <c r="D5942" s="26"/>
      <c r="E5942" s="27"/>
    </row>
    <row r="5943" spans="4:5" x14ac:dyDescent="0.15">
      <c r="D5943" s="26"/>
      <c r="E5943" s="27"/>
    </row>
    <row r="5944" spans="4:5" x14ac:dyDescent="0.15">
      <c r="D5944" s="26"/>
      <c r="E5944" s="27"/>
    </row>
    <row r="5945" spans="4:5" x14ac:dyDescent="0.15">
      <c r="D5945" s="26"/>
      <c r="E5945" s="27"/>
    </row>
    <row r="5946" spans="4:5" x14ac:dyDescent="0.15">
      <c r="D5946" s="26"/>
      <c r="E5946" s="27"/>
    </row>
    <row r="5947" spans="4:5" x14ac:dyDescent="0.15">
      <c r="D5947" s="26"/>
      <c r="E5947" s="27"/>
    </row>
    <row r="5948" spans="4:5" x14ac:dyDescent="0.15">
      <c r="D5948" s="26"/>
      <c r="E5948" s="27"/>
    </row>
    <row r="5949" spans="4:5" x14ac:dyDescent="0.15">
      <c r="D5949" s="26"/>
      <c r="E5949" s="27"/>
    </row>
    <row r="5950" spans="4:5" x14ac:dyDescent="0.15">
      <c r="D5950" s="26"/>
      <c r="E5950" s="27"/>
    </row>
    <row r="5951" spans="4:5" x14ac:dyDescent="0.15">
      <c r="D5951" s="26"/>
      <c r="E5951" s="27"/>
    </row>
    <row r="5952" spans="4:5" x14ac:dyDescent="0.15">
      <c r="D5952" s="26"/>
      <c r="E5952" s="27"/>
    </row>
    <row r="5953" spans="4:5" x14ac:dyDescent="0.15">
      <c r="D5953" s="26"/>
      <c r="E5953" s="27"/>
    </row>
    <row r="5954" spans="4:5" x14ac:dyDescent="0.15">
      <c r="D5954" s="26"/>
      <c r="E5954" s="27"/>
    </row>
    <row r="5955" spans="4:5" x14ac:dyDescent="0.15">
      <c r="D5955" s="26"/>
      <c r="E5955" s="27"/>
    </row>
    <row r="5956" spans="4:5" x14ac:dyDescent="0.15">
      <c r="D5956" s="26"/>
      <c r="E5956" s="27"/>
    </row>
    <row r="5957" spans="4:5" x14ac:dyDescent="0.15">
      <c r="D5957" s="26"/>
      <c r="E5957" s="27"/>
    </row>
    <row r="5958" spans="4:5" x14ac:dyDescent="0.15">
      <c r="D5958" s="26"/>
      <c r="E5958" s="27"/>
    </row>
    <row r="5959" spans="4:5" x14ac:dyDescent="0.15">
      <c r="D5959" s="26"/>
      <c r="E5959" s="27"/>
    </row>
    <row r="5960" spans="4:5" x14ac:dyDescent="0.15">
      <c r="D5960" s="26"/>
      <c r="E5960" s="27"/>
    </row>
    <row r="5961" spans="4:5" x14ac:dyDescent="0.15">
      <c r="D5961" s="26"/>
      <c r="E5961" s="27"/>
    </row>
    <row r="5962" spans="4:5" x14ac:dyDescent="0.15">
      <c r="D5962" s="26"/>
      <c r="E5962" s="27"/>
    </row>
    <row r="5963" spans="4:5" x14ac:dyDescent="0.15">
      <c r="D5963" s="26"/>
      <c r="E5963" s="27"/>
    </row>
    <row r="5964" spans="4:5" x14ac:dyDescent="0.15">
      <c r="D5964" s="26"/>
      <c r="E5964" s="27"/>
    </row>
    <row r="5965" spans="4:5" x14ac:dyDescent="0.15">
      <c r="D5965" s="26"/>
      <c r="E5965" s="27"/>
    </row>
    <row r="5966" spans="4:5" x14ac:dyDescent="0.15">
      <c r="D5966" s="26"/>
      <c r="E5966" s="27"/>
    </row>
    <row r="5967" spans="4:5" x14ac:dyDescent="0.15">
      <c r="D5967" s="26"/>
      <c r="E5967" s="27"/>
    </row>
    <row r="5968" spans="4:5" x14ac:dyDescent="0.15">
      <c r="D5968" s="26"/>
      <c r="E5968" s="27"/>
    </row>
    <row r="5969" spans="4:5" x14ac:dyDescent="0.15">
      <c r="D5969" s="26"/>
      <c r="E5969" s="27"/>
    </row>
    <row r="5970" spans="4:5" x14ac:dyDescent="0.15">
      <c r="D5970" s="26"/>
      <c r="E5970" s="27"/>
    </row>
    <row r="5971" spans="4:5" x14ac:dyDescent="0.15">
      <c r="D5971" s="26"/>
      <c r="E5971" s="27"/>
    </row>
    <row r="5972" spans="4:5" x14ac:dyDescent="0.15">
      <c r="D5972" s="26"/>
      <c r="E5972" s="27"/>
    </row>
    <row r="5973" spans="4:5" x14ac:dyDescent="0.15">
      <c r="D5973" s="26"/>
      <c r="E5973" s="27"/>
    </row>
    <row r="5974" spans="4:5" x14ac:dyDescent="0.15">
      <c r="D5974" s="26"/>
      <c r="E5974" s="27"/>
    </row>
    <row r="5975" spans="4:5" x14ac:dyDescent="0.15">
      <c r="D5975" s="26"/>
      <c r="E5975" s="27"/>
    </row>
    <row r="5976" spans="4:5" x14ac:dyDescent="0.15">
      <c r="D5976" s="26"/>
      <c r="E5976" s="27"/>
    </row>
    <row r="5977" spans="4:5" x14ac:dyDescent="0.15">
      <c r="D5977" s="26"/>
      <c r="E5977" s="27"/>
    </row>
    <row r="5978" spans="4:5" x14ac:dyDescent="0.15">
      <c r="D5978" s="26"/>
      <c r="E5978" s="27"/>
    </row>
    <row r="5979" spans="4:5" x14ac:dyDescent="0.15">
      <c r="D5979" s="26"/>
      <c r="E5979" s="27"/>
    </row>
    <row r="5980" spans="4:5" x14ac:dyDescent="0.15">
      <c r="D5980" s="26"/>
      <c r="E5980" s="27"/>
    </row>
    <row r="5981" spans="4:5" x14ac:dyDescent="0.15">
      <c r="D5981" s="26"/>
      <c r="E5981" s="27"/>
    </row>
    <row r="5982" spans="4:5" x14ac:dyDescent="0.15">
      <c r="D5982" s="26"/>
      <c r="E5982" s="27"/>
    </row>
    <row r="5983" spans="4:5" x14ac:dyDescent="0.15">
      <c r="D5983" s="26"/>
      <c r="E5983" s="27"/>
    </row>
    <row r="5984" spans="4:5" x14ac:dyDescent="0.15">
      <c r="D5984" s="26"/>
      <c r="E5984" s="27"/>
    </row>
    <row r="5985" spans="4:5" x14ac:dyDescent="0.15">
      <c r="D5985" s="26"/>
      <c r="E5985" s="27"/>
    </row>
    <row r="5986" spans="4:5" x14ac:dyDescent="0.15">
      <c r="D5986" s="26"/>
      <c r="E5986" s="27"/>
    </row>
    <row r="5987" spans="4:5" x14ac:dyDescent="0.15">
      <c r="D5987" s="26"/>
      <c r="E5987" s="27"/>
    </row>
    <row r="5988" spans="4:5" x14ac:dyDescent="0.15">
      <c r="D5988" s="26"/>
      <c r="E5988" s="27"/>
    </row>
    <row r="5989" spans="4:5" x14ac:dyDescent="0.15">
      <c r="D5989" s="26"/>
      <c r="E5989" s="27"/>
    </row>
    <row r="5990" spans="4:5" x14ac:dyDescent="0.15">
      <c r="D5990" s="26"/>
      <c r="E5990" s="27"/>
    </row>
    <row r="5991" spans="4:5" x14ac:dyDescent="0.15">
      <c r="D5991" s="26"/>
      <c r="E5991" s="27"/>
    </row>
    <row r="5992" spans="4:5" x14ac:dyDescent="0.15">
      <c r="D5992" s="26"/>
      <c r="E5992" s="27"/>
    </row>
    <row r="5993" spans="4:5" x14ac:dyDescent="0.15">
      <c r="D5993" s="26"/>
      <c r="E5993" s="27"/>
    </row>
    <row r="5994" spans="4:5" x14ac:dyDescent="0.15">
      <c r="D5994" s="26"/>
      <c r="E5994" s="27"/>
    </row>
    <row r="5995" spans="4:5" x14ac:dyDescent="0.15">
      <c r="D5995" s="26"/>
      <c r="E5995" s="27"/>
    </row>
    <row r="5996" spans="4:5" x14ac:dyDescent="0.15">
      <c r="D5996" s="26"/>
      <c r="E5996" s="27"/>
    </row>
    <row r="5997" spans="4:5" x14ac:dyDescent="0.15">
      <c r="D5997" s="26"/>
      <c r="E5997" s="27"/>
    </row>
    <row r="5998" spans="4:5" x14ac:dyDescent="0.15">
      <c r="D5998" s="26"/>
      <c r="E5998" s="27"/>
    </row>
    <row r="5999" spans="4:5" x14ac:dyDescent="0.15">
      <c r="D5999" s="26"/>
      <c r="E5999" s="27"/>
    </row>
    <row r="6000" spans="4:5" x14ac:dyDescent="0.15">
      <c r="D6000" s="26"/>
      <c r="E6000" s="27"/>
    </row>
    <row r="6001" spans="4:5" x14ac:dyDescent="0.15">
      <c r="D6001" s="26"/>
      <c r="E6001" s="27"/>
    </row>
    <row r="6002" spans="4:5" x14ac:dyDescent="0.15">
      <c r="D6002" s="26"/>
      <c r="E6002" s="27"/>
    </row>
    <row r="6003" spans="4:5" x14ac:dyDescent="0.15">
      <c r="D6003" s="26"/>
      <c r="E6003" s="27"/>
    </row>
    <row r="6004" spans="4:5" x14ac:dyDescent="0.15">
      <c r="D6004" s="26"/>
      <c r="E6004" s="27"/>
    </row>
    <row r="6005" spans="4:5" x14ac:dyDescent="0.15">
      <c r="D6005" s="26"/>
      <c r="E6005" s="27"/>
    </row>
    <row r="6006" spans="4:5" x14ac:dyDescent="0.15">
      <c r="D6006" s="26"/>
      <c r="E6006" s="27"/>
    </row>
    <row r="6007" spans="4:5" x14ac:dyDescent="0.15">
      <c r="D6007" s="26"/>
      <c r="E6007" s="27"/>
    </row>
    <row r="6008" spans="4:5" x14ac:dyDescent="0.15">
      <c r="D6008" s="26"/>
      <c r="E6008" s="27"/>
    </row>
    <row r="6009" spans="4:5" x14ac:dyDescent="0.15">
      <c r="D6009" s="26"/>
      <c r="E6009" s="27"/>
    </row>
    <row r="6010" spans="4:5" x14ac:dyDescent="0.15">
      <c r="D6010" s="26"/>
      <c r="E6010" s="27"/>
    </row>
    <row r="6011" spans="4:5" x14ac:dyDescent="0.15">
      <c r="D6011" s="26"/>
      <c r="E6011" s="27"/>
    </row>
    <row r="6012" spans="4:5" x14ac:dyDescent="0.15">
      <c r="D6012" s="26"/>
      <c r="E6012" s="27"/>
    </row>
    <row r="6013" spans="4:5" x14ac:dyDescent="0.15">
      <c r="D6013" s="26"/>
      <c r="E6013" s="27"/>
    </row>
    <row r="6014" spans="4:5" x14ac:dyDescent="0.15">
      <c r="D6014" s="26"/>
      <c r="E6014" s="27"/>
    </row>
    <row r="6015" spans="4:5" x14ac:dyDescent="0.15">
      <c r="D6015" s="26"/>
      <c r="E6015" s="27"/>
    </row>
    <row r="6016" spans="4:5" x14ac:dyDescent="0.15">
      <c r="D6016" s="26"/>
      <c r="E6016" s="27"/>
    </row>
    <row r="6017" spans="4:5" x14ac:dyDescent="0.15">
      <c r="D6017" s="26"/>
      <c r="E6017" s="27"/>
    </row>
    <row r="6018" spans="4:5" x14ac:dyDescent="0.15">
      <c r="D6018" s="26"/>
      <c r="E6018" s="27"/>
    </row>
    <row r="6019" spans="4:5" x14ac:dyDescent="0.15">
      <c r="D6019" s="26"/>
      <c r="E6019" s="27"/>
    </row>
    <row r="6020" spans="4:5" x14ac:dyDescent="0.15">
      <c r="D6020" s="26"/>
      <c r="E6020" s="27"/>
    </row>
    <row r="6021" spans="4:5" x14ac:dyDescent="0.15">
      <c r="D6021" s="26"/>
      <c r="E6021" s="27"/>
    </row>
    <row r="6022" spans="4:5" x14ac:dyDescent="0.15">
      <c r="D6022" s="26"/>
      <c r="E6022" s="27"/>
    </row>
    <row r="6023" spans="4:5" x14ac:dyDescent="0.15">
      <c r="D6023" s="26"/>
      <c r="E6023" s="27"/>
    </row>
    <row r="6024" spans="4:5" x14ac:dyDescent="0.15">
      <c r="D6024" s="26"/>
      <c r="E6024" s="27"/>
    </row>
    <row r="6025" spans="4:5" x14ac:dyDescent="0.15">
      <c r="D6025" s="26"/>
      <c r="E6025" s="27"/>
    </row>
    <row r="6026" spans="4:5" x14ac:dyDescent="0.15">
      <c r="D6026" s="26"/>
      <c r="E6026" s="27"/>
    </row>
    <row r="6027" spans="4:5" x14ac:dyDescent="0.15">
      <c r="D6027" s="26"/>
      <c r="E6027" s="27"/>
    </row>
    <row r="6028" spans="4:5" x14ac:dyDescent="0.15">
      <c r="D6028" s="26"/>
      <c r="E6028" s="27"/>
    </row>
    <row r="6029" spans="4:5" x14ac:dyDescent="0.15">
      <c r="D6029" s="26"/>
      <c r="E6029" s="27"/>
    </row>
    <row r="6030" spans="4:5" x14ac:dyDescent="0.15">
      <c r="D6030" s="26"/>
      <c r="E6030" s="27"/>
    </row>
    <row r="6031" spans="4:5" x14ac:dyDescent="0.15">
      <c r="D6031" s="26"/>
      <c r="E6031" s="27"/>
    </row>
    <row r="6032" spans="4:5" x14ac:dyDescent="0.15">
      <c r="D6032" s="26"/>
      <c r="E6032" s="27"/>
    </row>
    <row r="6033" spans="4:5" x14ac:dyDescent="0.15">
      <c r="D6033" s="26"/>
      <c r="E6033" s="27"/>
    </row>
    <row r="6034" spans="4:5" x14ac:dyDescent="0.15">
      <c r="D6034" s="26"/>
      <c r="E6034" s="27"/>
    </row>
    <row r="6035" spans="4:5" x14ac:dyDescent="0.15">
      <c r="D6035" s="26"/>
      <c r="E6035" s="27"/>
    </row>
    <row r="6036" spans="4:5" x14ac:dyDescent="0.15">
      <c r="D6036" s="26"/>
      <c r="E6036" s="27"/>
    </row>
    <row r="6037" spans="4:5" x14ac:dyDescent="0.15">
      <c r="D6037" s="26"/>
      <c r="E6037" s="27"/>
    </row>
    <row r="6038" spans="4:5" x14ac:dyDescent="0.15">
      <c r="D6038" s="26"/>
      <c r="E6038" s="27"/>
    </row>
    <row r="6039" spans="4:5" x14ac:dyDescent="0.15">
      <c r="D6039" s="26"/>
      <c r="E6039" s="27"/>
    </row>
    <row r="6040" spans="4:5" x14ac:dyDescent="0.15">
      <c r="D6040" s="26"/>
      <c r="E6040" s="27"/>
    </row>
    <row r="6041" spans="4:5" x14ac:dyDescent="0.15">
      <c r="D6041" s="26"/>
      <c r="E6041" s="27"/>
    </row>
    <row r="6042" spans="4:5" x14ac:dyDescent="0.15">
      <c r="D6042" s="26"/>
      <c r="E6042" s="27"/>
    </row>
    <row r="6043" spans="4:5" x14ac:dyDescent="0.15">
      <c r="D6043" s="26"/>
      <c r="E6043" s="27"/>
    </row>
    <row r="6044" spans="4:5" x14ac:dyDescent="0.15">
      <c r="D6044" s="26"/>
      <c r="E6044" s="27"/>
    </row>
    <row r="6045" spans="4:5" x14ac:dyDescent="0.15">
      <c r="D6045" s="26"/>
      <c r="E6045" s="27"/>
    </row>
    <row r="6046" spans="4:5" x14ac:dyDescent="0.15">
      <c r="D6046" s="26"/>
      <c r="E6046" s="27"/>
    </row>
    <row r="6047" spans="4:5" x14ac:dyDescent="0.15">
      <c r="D6047" s="26"/>
      <c r="E6047" s="27"/>
    </row>
    <row r="6048" spans="4:5" x14ac:dyDescent="0.15">
      <c r="D6048" s="26"/>
      <c r="E6048" s="27"/>
    </row>
    <row r="6049" spans="4:5" x14ac:dyDescent="0.15">
      <c r="D6049" s="26"/>
      <c r="E6049" s="27"/>
    </row>
    <row r="6050" spans="4:5" x14ac:dyDescent="0.15">
      <c r="D6050" s="26"/>
      <c r="E6050" s="27"/>
    </row>
    <row r="6051" spans="4:5" x14ac:dyDescent="0.15">
      <c r="D6051" s="26"/>
      <c r="E6051" s="27"/>
    </row>
    <row r="6052" spans="4:5" x14ac:dyDescent="0.15">
      <c r="D6052" s="26"/>
      <c r="E6052" s="27"/>
    </row>
    <row r="6053" spans="4:5" x14ac:dyDescent="0.15">
      <c r="D6053" s="26"/>
      <c r="E6053" s="27"/>
    </row>
    <row r="6054" spans="4:5" x14ac:dyDescent="0.15">
      <c r="D6054" s="26"/>
      <c r="E6054" s="27"/>
    </row>
    <row r="6055" spans="4:5" x14ac:dyDescent="0.15">
      <c r="D6055" s="26"/>
      <c r="E6055" s="27"/>
    </row>
    <row r="6056" spans="4:5" x14ac:dyDescent="0.15">
      <c r="D6056" s="26"/>
      <c r="E6056" s="27"/>
    </row>
    <row r="6057" spans="4:5" x14ac:dyDescent="0.15">
      <c r="D6057" s="26"/>
      <c r="E6057" s="27"/>
    </row>
    <row r="6058" spans="4:5" x14ac:dyDescent="0.15">
      <c r="D6058" s="26"/>
      <c r="E6058" s="27"/>
    </row>
    <row r="6059" spans="4:5" x14ac:dyDescent="0.15">
      <c r="D6059" s="26"/>
      <c r="E6059" s="27"/>
    </row>
    <row r="6060" spans="4:5" x14ac:dyDescent="0.15">
      <c r="D6060" s="26"/>
      <c r="E6060" s="27"/>
    </row>
    <row r="6061" spans="4:5" x14ac:dyDescent="0.15">
      <c r="D6061" s="26"/>
      <c r="E6061" s="27"/>
    </row>
    <row r="6062" spans="4:5" x14ac:dyDescent="0.15">
      <c r="D6062" s="26"/>
      <c r="E6062" s="27"/>
    </row>
    <row r="6063" spans="4:5" x14ac:dyDescent="0.15">
      <c r="D6063" s="26"/>
      <c r="E6063" s="27"/>
    </row>
    <row r="6064" spans="4:5" x14ac:dyDescent="0.15">
      <c r="D6064" s="26"/>
      <c r="E6064" s="27"/>
    </row>
    <row r="6065" spans="4:5" x14ac:dyDescent="0.15">
      <c r="D6065" s="26"/>
      <c r="E6065" s="27"/>
    </row>
    <row r="6066" spans="4:5" x14ac:dyDescent="0.15">
      <c r="D6066" s="26"/>
      <c r="E6066" s="27"/>
    </row>
    <row r="6067" spans="4:5" x14ac:dyDescent="0.15">
      <c r="D6067" s="26"/>
      <c r="E6067" s="27"/>
    </row>
    <row r="6068" spans="4:5" x14ac:dyDescent="0.15">
      <c r="D6068" s="26"/>
      <c r="E6068" s="27"/>
    </row>
    <row r="6069" spans="4:5" x14ac:dyDescent="0.15">
      <c r="D6069" s="26"/>
      <c r="E6069" s="27"/>
    </row>
    <row r="6070" spans="4:5" x14ac:dyDescent="0.15">
      <c r="D6070" s="26"/>
      <c r="E6070" s="27"/>
    </row>
    <row r="6071" spans="4:5" x14ac:dyDescent="0.15">
      <c r="D6071" s="26"/>
      <c r="E6071" s="27"/>
    </row>
    <row r="6072" spans="4:5" x14ac:dyDescent="0.15">
      <c r="D6072" s="26"/>
      <c r="E6072" s="27"/>
    </row>
    <row r="6073" spans="4:5" x14ac:dyDescent="0.15">
      <c r="D6073" s="26"/>
      <c r="E6073" s="27"/>
    </row>
    <row r="6074" spans="4:5" x14ac:dyDescent="0.15">
      <c r="D6074" s="26"/>
      <c r="E6074" s="27"/>
    </row>
    <row r="6075" spans="4:5" x14ac:dyDescent="0.15">
      <c r="D6075" s="26"/>
      <c r="E6075" s="27"/>
    </row>
    <row r="6076" spans="4:5" x14ac:dyDescent="0.15">
      <c r="D6076" s="26"/>
      <c r="E6076" s="27"/>
    </row>
    <row r="6077" spans="4:5" x14ac:dyDescent="0.15">
      <c r="D6077" s="26"/>
      <c r="E6077" s="27"/>
    </row>
    <row r="6078" spans="4:5" x14ac:dyDescent="0.15">
      <c r="D6078" s="26"/>
      <c r="E6078" s="27"/>
    </row>
    <row r="6079" spans="4:5" x14ac:dyDescent="0.15">
      <c r="D6079" s="26"/>
      <c r="E6079" s="27"/>
    </row>
    <row r="6080" spans="4:5" x14ac:dyDescent="0.15">
      <c r="D6080" s="26"/>
      <c r="E6080" s="27"/>
    </row>
    <row r="6081" spans="4:5" x14ac:dyDescent="0.15">
      <c r="D6081" s="26"/>
      <c r="E6081" s="27"/>
    </row>
    <row r="6082" spans="4:5" x14ac:dyDescent="0.15">
      <c r="D6082" s="26"/>
      <c r="E6082" s="27"/>
    </row>
    <row r="6083" spans="4:5" x14ac:dyDescent="0.15">
      <c r="D6083" s="26"/>
      <c r="E6083" s="27"/>
    </row>
    <row r="6084" spans="4:5" x14ac:dyDescent="0.15">
      <c r="D6084" s="26"/>
      <c r="E6084" s="27"/>
    </row>
    <row r="6085" spans="4:5" x14ac:dyDescent="0.15">
      <c r="D6085" s="26"/>
      <c r="E6085" s="27"/>
    </row>
    <row r="6086" spans="4:5" x14ac:dyDescent="0.15">
      <c r="D6086" s="26"/>
      <c r="E6086" s="27"/>
    </row>
    <row r="6087" spans="4:5" x14ac:dyDescent="0.15">
      <c r="D6087" s="26"/>
      <c r="E6087" s="27"/>
    </row>
    <row r="6088" spans="4:5" x14ac:dyDescent="0.15">
      <c r="D6088" s="26"/>
      <c r="E6088" s="27"/>
    </row>
    <row r="6089" spans="4:5" x14ac:dyDescent="0.15">
      <c r="D6089" s="26"/>
      <c r="E6089" s="27"/>
    </row>
    <row r="6090" spans="4:5" x14ac:dyDescent="0.15">
      <c r="D6090" s="26"/>
      <c r="E6090" s="27"/>
    </row>
    <row r="6091" spans="4:5" x14ac:dyDescent="0.15">
      <c r="D6091" s="26"/>
      <c r="E6091" s="27"/>
    </row>
    <row r="6092" spans="4:5" x14ac:dyDescent="0.15">
      <c r="D6092" s="26"/>
      <c r="E6092" s="27"/>
    </row>
    <row r="6093" spans="4:5" x14ac:dyDescent="0.15">
      <c r="D6093" s="26"/>
      <c r="E6093" s="27"/>
    </row>
    <row r="6094" spans="4:5" x14ac:dyDescent="0.15">
      <c r="D6094" s="26"/>
      <c r="E6094" s="27"/>
    </row>
    <row r="6095" spans="4:5" x14ac:dyDescent="0.15">
      <c r="D6095" s="26"/>
      <c r="E6095" s="27"/>
    </row>
    <row r="6096" spans="4:5" x14ac:dyDescent="0.15">
      <c r="D6096" s="26"/>
      <c r="E6096" s="27"/>
    </row>
    <row r="6097" spans="4:5" x14ac:dyDescent="0.15">
      <c r="D6097" s="26"/>
      <c r="E6097" s="27"/>
    </row>
    <row r="6098" spans="4:5" x14ac:dyDescent="0.15">
      <c r="D6098" s="26"/>
      <c r="E6098" s="27"/>
    </row>
    <row r="6099" spans="4:5" x14ac:dyDescent="0.15">
      <c r="D6099" s="26"/>
      <c r="E6099" s="27"/>
    </row>
    <row r="6100" spans="4:5" x14ac:dyDescent="0.15">
      <c r="D6100" s="26"/>
      <c r="E6100" s="27"/>
    </row>
    <row r="6101" spans="4:5" x14ac:dyDescent="0.15">
      <c r="D6101" s="26"/>
      <c r="E6101" s="27"/>
    </row>
    <row r="6102" spans="4:5" x14ac:dyDescent="0.15">
      <c r="D6102" s="26"/>
      <c r="E6102" s="27"/>
    </row>
    <row r="6103" spans="4:5" x14ac:dyDescent="0.15">
      <c r="D6103" s="26"/>
      <c r="E6103" s="27"/>
    </row>
    <row r="6104" spans="4:5" x14ac:dyDescent="0.15">
      <c r="D6104" s="26"/>
      <c r="E6104" s="27"/>
    </row>
    <row r="6105" spans="4:5" x14ac:dyDescent="0.15">
      <c r="D6105" s="26"/>
      <c r="E6105" s="27"/>
    </row>
    <row r="6106" spans="4:5" x14ac:dyDescent="0.15">
      <c r="D6106" s="26"/>
      <c r="E6106" s="27"/>
    </row>
    <row r="6107" spans="4:5" x14ac:dyDescent="0.15">
      <c r="D6107" s="26"/>
      <c r="E6107" s="27"/>
    </row>
    <row r="6108" spans="4:5" x14ac:dyDescent="0.15">
      <c r="D6108" s="26"/>
      <c r="E6108" s="27"/>
    </row>
    <row r="6109" spans="4:5" x14ac:dyDescent="0.15">
      <c r="D6109" s="26"/>
      <c r="E6109" s="27"/>
    </row>
    <row r="6110" spans="4:5" x14ac:dyDescent="0.15">
      <c r="D6110" s="26"/>
      <c r="E6110" s="27"/>
    </row>
    <row r="6111" spans="4:5" x14ac:dyDescent="0.15">
      <c r="D6111" s="26"/>
      <c r="E6111" s="27"/>
    </row>
    <row r="6112" spans="4:5" x14ac:dyDescent="0.15">
      <c r="D6112" s="26"/>
      <c r="E6112" s="27"/>
    </row>
    <row r="6113" spans="4:5" x14ac:dyDescent="0.15">
      <c r="D6113" s="26"/>
      <c r="E6113" s="27"/>
    </row>
    <row r="6114" spans="4:5" x14ac:dyDescent="0.15">
      <c r="D6114" s="26"/>
      <c r="E6114" s="27"/>
    </row>
    <row r="6115" spans="4:5" x14ac:dyDescent="0.15">
      <c r="D6115" s="26"/>
      <c r="E6115" s="27"/>
    </row>
    <row r="6116" spans="4:5" x14ac:dyDescent="0.15">
      <c r="D6116" s="26"/>
      <c r="E6116" s="27"/>
    </row>
    <row r="6117" spans="4:5" x14ac:dyDescent="0.15">
      <c r="D6117" s="26"/>
      <c r="E6117" s="27"/>
    </row>
    <row r="6118" spans="4:5" x14ac:dyDescent="0.15">
      <c r="D6118" s="26"/>
      <c r="E6118" s="27"/>
    </row>
    <row r="6119" spans="4:5" x14ac:dyDescent="0.15">
      <c r="D6119" s="26"/>
      <c r="E6119" s="27"/>
    </row>
    <row r="6120" spans="4:5" x14ac:dyDescent="0.15">
      <c r="D6120" s="26"/>
      <c r="E6120" s="27"/>
    </row>
    <row r="6121" spans="4:5" x14ac:dyDescent="0.15">
      <c r="D6121" s="26"/>
      <c r="E6121" s="27"/>
    </row>
    <row r="6122" spans="4:5" x14ac:dyDescent="0.15">
      <c r="D6122" s="26"/>
      <c r="E6122" s="27"/>
    </row>
    <row r="6123" spans="4:5" x14ac:dyDescent="0.15">
      <c r="D6123" s="26"/>
      <c r="E6123" s="27"/>
    </row>
    <row r="6124" spans="4:5" x14ac:dyDescent="0.15">
      <c r="D6124" s="26"/>
      <c r="E6124" s="27"/>
    </row>
    <row r="6125" spans="4:5" x14ac:dyDescent="0.15">
      <c r="D6125" s="26"/>
      <c r="E6125" s="27"/>
    </row>
    <row r="6126" spans="4:5" x14ac:dyDescent="0.15">
      <c r="D6126" s="26"/>
      <c r="E6126" s="27"/>
    </row>
    <row r="6127" spans="4:5" x14ac:dyDescent="0.15">
      <c r="D6127" s="26"/>
      <c r="E6127" s="27"/>
    </row>
    <row r="6128" spans="4:5" x14ac:dyDescent="0.15">
      <c r="D6128" s="26"/>
      <c r="E6128" s="27"/>
    </row>
    <row r="6129" spans="4:5" x14ac:dyDescent="0.15">
      <c r="D6129" s="26"/>
      <c r="E6129" s="27"/>
    </row>
    <row r="6130" spans="4:5" x14ac:dyDescent="0.15">
      <c r="D6130" s="26"/>
      <c r="E6130" s="27"/>
    </row>
    <row r="6131" spans="4:5" x14ac:dyDescent="0.15">
      <c r="D6131" s="26"/>
      <c r="E6131" s="27"/>
    </row>
    <row r="6132" spans="4:5" x14ac:dyDescent="0.15">
      <c r="D6132" s="26"/>
      <c r="E6132" s="27"/>
    </row>
    <row r="6133" spans="4:5" x14ac:dyDescent="0.15">
      <c r="D6133" s="26"/>
      <c r="E6133" s="27"/>
    </row>
    <row r="6134" spans="4:5" x14ac:dyDescent="0.15">
      <c r="D6134" s="26"/>
      <c r="E6134" s="27"/>
    </row>
    <row r="6135" spans="4:5" x14ac:dyDescent="0.15">
      <c r="D6135" s="26"/>
      <c r="E6135" s="27"/>
    </row>
    <row r="6136" spans="4:5" x14ac:dyDescent="0.15">
      <c r="D6136" s="26"/>
      <c r="E6136" s="27"/>
    </row>
    <row r="6137" spans="4:5" x14ac:dyDescent="0.15">
      <c r="D6137" s="26"/>
      <c r="E6137" s="27"/>
    </row>
    <row r="6138" spans="4:5" x14ac:dyDescent="0.15">
      <c r="D6138" s="26"/>
      <c r="E6138" s="27"/>
    </row>
    <row r="6139" spans="4:5" x14ac:dyDescent="0.15">
      <c r="D6139" s="26"/>
      <c r="E6139" s="27"/>
    </row>
    <row r="6140" spans="4:5" x14ac:dyDescent="0.15">
      <c r="D6140" s="26"/>
      <c r="E6140" s="27"/>
    </row>
    <row r="6141" spans="4:5" x14ac:dyDescent="0.15">
      <c r="D6141" s="26"/>
      <c r="E6141" s="27"/>
    </row>
    <row r="6142" spans="4:5" x14ac:dyDescent="0.15">
      <c r="D6142" s="26"/>
      <c r="E6142" s="27"/>
    </row>
    <row r="6143" spans="4:5" x14ac:dyDescent="0.15">
      <c r="D6143" s="26"/>
      <c r="E6143" s="27"/>
    </row>
    <row r="6144" spans="4:5" x14ac:dyDescent="0.15">
      <c r="D6144" s="26"/>
      <c r="E6144" s="27"/>
    </row>
    <row r="6145" spans="4:5" x14ac:dyDescent="0.15">
      <c r="D6145" s="26"/>
      <c r="E6145" s="27"/>
    </row>
  </sheetData>
  <sheetProtection algorithmName="SHA-512" hashValue="0JtnsdcNDiXxfr4oftQgK1+goj6grHsYT2XAN0JI1JPneAMMkgH2llEsDa09hcKdB47NjdsSOiPU8X8gVU9uDg==" saltValue="5BKjgWMGb6MQPofWD0OKKA==" spinCount="100000" sheet="1" objects="1" scenarios="1"/>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51583-4511-466D-B3EC-F23F7FBC27A8}">
  <sheetPr codeName="Sheet5">
    <pageSetUpPr fitToPage="1"/>
  </sheetPr>
  <dimension ref="A1:AF128"/>
  <sheetViews>
    <sheetView view="pageBreakPreview" zoomScale="70" zoomScaleNormal="100" zoomScaleSheetLayoutView="70" workbookViewId="0">
      <selection sqref="A1:G1"/>
    </sheetView>
  </sheetViews>
  <sheetFormatPr defaultColWidth="9" defaultRowHeight="14.25" x14ac:dyDescent="0.15"/>
  <cols>
    <col min="1" max="1" width="2.75" style="40" customWidth="1"/>
    <col min="2" max="2" width="26.125" style="51" customWidth="1"/>
    <col min="3" max="26" width="9" style="45" customWidth="1"/>
    <col min="27" max="27" width="2.75" style="45" customWidth="1"/>
    <col min="28" max="16384" width="9" style="40"/>
  </cols>
  <sheetData>
    <row r="1" spans="1:32" x14ac:dyDescent="0.15">
      <c r="B1" s="45"/>
      <c r="AB1" s="45"/>
      <c r="AC1" s="45"/>
      <c r="AD1" s="45"/>
      <c r="AE1" s="45"/>
      <c r="AF1" s="45"/>
    </row>
    <row r="2" spans="1:32" ht="30" customHeight="1" x14ac:dyDescent="0.15">
      <c r="B2" s="46" t="s">
        <v>14</v>
      </c>
      <c r="C2" s="215">
        <f>お客様情報記入表!C9</f>
        <v>0</v>
      </c>
      <c r="D2" s="216"/>
      <c r="E2" s="216"/>
      <c r="F2" s="216"/>
      <c r="G2" s="216"/>
      <c r="H2" s="216"/>
      <c r="I2" s="216"/>
      <c r="J2" s="216"/>
      <c r="K2" s="216"/>
      <c r="L2" s="217"/>
      <c r="N2" s="207" t="s">
        <v>68</v>
      </c>
      <c r="O2" s="218"/>
      <c r="P2" s="218"/>
      <c r="Q2" s="218"/>
      <c r="R2" s="218"/>
      <c r="S2" s="218"/>
      <c r="T2" s="218"/>
      <c r="U2" s="218"/>
      <c r="V2" s="218"/>
      <c r="W2" s="219"/>
      <c r="X2" s="207" t="s">
        <v>231</v>
      </c>
      <c r="Y2" s="218"/>
      <c r="Z2" s="218"/>
      <c r="AA2" s="219"/>
      <c r="AB2" s="45"/>
      <c r="AC2" s="45"/>
    </row>
    <row r="3" spans="1:32" ht="30" customHeight="1" x14ac:dyDescent="0.15">
      <c r="B3" s="39" t="s">
        <v>17</v>
      </c>
      <c r="C3" s="220">
        <f>お客様情報記入表!C10</f>
        <v>0</v>
      </c>
      <c r="D3" s="221"/>
      <c r="E3" s="221"/>
      <c r="F3" s="221"/>
      <c r="G3" s="221"/>
      <c r="H3" s="221"/>
      <c r="I3" s="221"/>
      <c r="J3" s="221"/>
      <c r="K3" s="221"/>
      <c r="L3" s="222"/>
      <c r="N3" s="223" t="s">
        <v>31</v>
      </c>
      <c r="O3" s="224"/>
      <c r="P3" s="224"/>
      <c r="Q3" s="224"/>
      <c r="R3" s="224"/>
      <c r="S3" s="224"/>
      <c r="T3" s="224"/>
      <c r="U3" s="224"/>
      <c r="V3" s="224"/>
      <c r="W3" s="224"/>
      <c r="X3" s="224"/>
      <c r="Y3" s="224"/>
      <c r="Z3" s="224"/>
      <c r="AA3" s="225"/>
      <c r="AB3" s="47"/>
      <c r="AC3" s="47"/>
    </row>
    <row r="4" spans="1:32" ht="30" customHeight="1" x14ac:dyDescent="0.15">
      <c r="B4" s="46" t="s">
        <v>15</v>
      </c>
      <c r="C4" s="215">
        <f>お客様情報記入表!C11</f>
        <v>0</v>
      </c>
      <c r="D4" s="216"/>
      <c r="E4" s="216"/>
      <c r="F4" s="216"/>
      <c r="G4" s="216"/>
      <c r="H4" s="216"/>
      <c r="I4" s="216"/>
      <c r="J4" s="216"/>
      <c r="K4" s="216"/>
      <c r="L4" s="217"/>
      <c r="N4" s="223"/>
      <c r="O4" s="224"/>
      <c r="P4" s="224"/>
      <c r="Q4" s="224"/>
      <c r="R4" s="224"/>
      <c r="S4" s="224"/>
      <c r="T4" s="224"/>
      <c r="U4" s="224"/>
      <c r="V4" s="224"/>
      <c r="W4" s="224"/>
      <c r="X4" s="224"/>
      <c r="Y4" s="224"/>
      <c r="Z4" s="224"/>
      <c r="AA4" s="225"/>
      <c r="AB4" s="47"/>
      <c r="AC4" s="47"/>
    </row>
    <row r="5" spans="1:32" ht="30" customHeight="1" x14ac:dyDescent="0.15">
      <c r="B5" s="39" t="s">
        <v>18</v>
      </c>
      <c r="C5" s="220">
        <f>お客様情報記入表!C12</f>
        <v>0</v>
      </c>
      <c r="D5" s="221"/>
      <c r="E5" s="221"/>
      <c r="F5" s="221"/>
      <c r="G5" s="221"/>
      <c r="H5" s="221"/>
      <c r="I5" s="221"/>
      <c r="J5" s="221"/>
      <c r="K5" s="221"/>
      <c r="L5" s="222"/>
      <c r="N5" s="223"/>
      <c r="O5" s="224"/>
      <c r="P5" s="224"/>
      <c r="Q5" s="224"/>
      <c r="R5" s="224"/>
      <c r="S5" s="224"/>
      <c r="T5" s="224"/>
      <c r="U5" s="224"/>
      <c r="V5" s="224"/>
      <c r="W5" s="224"/>
      <c r="X5" s="224"/>
      <c r="Y5" s="224"/>
      <c r="Z5" s="224"/>
      <c r="AA5" s="225"/>
      <c r="AB5" s="47"/>
      <c r="AC5" s="47"/>
    </row>
    <row r="6" spans="1:32" ht="30" customHeight="1" x14ac:dyDescent="0.15">
      <c r="B6" s="46" t="s">
        <v>19</v>
      </c>
      <c r="C6" s="215" t="str">
        <f>お客様情報記入表!C13</f>
        <v>選択してください</v>
      </c>
      <c r="D6" s="216"/>
      <c r="E6" s="216"/>
      <c r="F6" s="216"/>
      <c r="G6" s="216"/>
      <c r="H6" s="216"/>
      <c r="I6" s="216"/>
      <c r="J6" s="216"/>
      <c r="K6" s="216"/>
      <c r="L6" s="217"/>
      <c r="N6" s="223"/>
      <c r="O6" s="224"/>
      <c r="P6" s="224"/>
      <c r="Q6" s="224"/>
      <c r="R6" s="224"/>
      <c r="S6" s="224"/>
      <c r="T6" s="224"/>
      <c r="U6" s="224"/>
      <c r="V6" s="224"/>
      <c r="W6" s="224"/>
      <c r="X6" s="224"/>
      <c r="Y6" s="224"/>
      <c r="Z6" s="224"/>
      <c r="AA6" s="225"/>
      <c r="AB6" s="47"/>
      <c r="AC6" s="47"/>
    </row>
    <row r="7" spans="1:32" ht="30" customHeight="1" x14ac:dyDescent="0.15">
      <c r="B7" s="39" t="s">
        <v>20</v>
      </c>
      <c r="C7" s="220" t="str">
        <f>お客様情報記入表!C14</f>
        <v>選択してください</v>
      </c>
      <c r="D7" s="221"/>
      <c r="E7" s="221"/>
      <c r="F7" s="221"/>
      <c r="G7" s="221"/>
      <c r="H7" s="221"/>
      <c r="I7" s="221"/>
      <c r="J7" s="221"/>
      <c r="K7" s="221"/>
      <c r="L7" s="222"/>
      <c r="N7" s="223"/>
      <c r="O7" s="224"/>
      <c r="P7" s="224"/>
      <c r="Q7" s="224"/>
      <c r="R7" s="224"/>
      <c r="S7" s="224"/>
      <c r="T7" s="224"/>
      <c r="U7" s="224"/>
      <c r="V7" s="224"/>
      <c r="W7" s="224"/>
      <c r="X7" s="224"/>
      <c r="Y7" s="224"/>
      <c r="Z7" s="224"/>
      <c r="AA7" s="225"/>
      <c r="AB7" s="47"/>
      <c r="AC7" s="47"/>
    </row>
    <row r="8" spans="1:32" ht="30" customHeight="1" x14ac:dyDescent="0.15">
      <c r="B8" s="48"/>
      <c r="C8" s="48"/>
      <c r="D8" s="48"/>
      <c r="E8" s="48"/>
      <c r="F8" s="48"/>
      <c r="G8" s="48"/>
      <c r="H8" s="48"/>
      <c r="I8" s="48"/>
      <c r="J8" s="48"/>
      <c r="K8" s="48"/>
      <c r="L8" s="48"/>
      <c r="N8" s="226"/>
      <c r="O8" s="227"/>
      <c r="P8" s="227"/>
      <c r="Q8" s="227"/>
      <c r="R8" s="227"/>
      <c r="S8" s="227"/>
      <c r="T8" s="227"/>
      <c r="U8" s="227"/>
      <c r="V8" s="227"/>
      <c r="W8" s="227"/>
      <c r="X8" s="227"/>
      <c r="Y8" s="227"/>
      <c r="Z8" s="227"/>
      <c r="AA8" s="228"/>
      <c r="AB8" s="47"/>
      <c r="AC8" s="47"/>
    </row>
    <row r="9" spans="1:32" ht="10.5" customHeight="1" x14ac:dyDescent="0.15">
      <c r="B9" s="45"/>
    </row>
    <row r="10" spans="1:32" s="49" customFormat="1" ht="23.25" customHeight="1" thickBot="1" x14ac:dyDescent="0.2">
      <c r="A10" s="40"/>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row>
    <row r="11" spans="1:32" s="49" customFormat="1" ht="37.5" customHeight="1" x14ac:dyDescent="0.15">
      <c r="A11" s="40"/>
      <c r="B11" s="40"/>
      <c r="C11" s="193">
        <v>1</v>
      </c>
      <c r="D11" s="195" cm="1">
        <f t="array" aca="1" ref="D11" ca="1">INDIRECT("試験情報記入表!C" &amp; C11+10)</f>
        <v>0</v>
      </c>
      <c r="E11" s="196"/>
      <c r="F11" s="197" cm="1">
        <f t="array" aca="1" ref="F11" ca="1">IF(D11="拡散透過率", INDIRECT("試験情報記入表!B" &amp; C11+10) &amp; "_入射方位：" &amp; INDIRECT("試験情報記入表!AB" &amp; C11+10) &amp; "度", INDIRECT("試験情報記入表!B" &amp; C11+10))</f>
        <v>0</v>
      </c>
      <c r="G11" s="198"/>
      <c r="H11" s="199"/>
      <c r="I11" s="193">
        <v>2</v>
      </c>
      <c r="J11" s="195" cm="1">
        <f t="array" aca="1" ref="J11" ca="1">INDIRECT("試験情報記入表!C" &amp; I11+10)</f>
        <v>0</v>
      </c>
      <c r="K11" s="196"/>
      <c r="L11" s="197" cm="1">
        <f t="array" aca="1" ref="L11" ca="1">IF(J11="拡散透過率", INDIRECT("試験情報記入表!B" &amp; I11+10) &amp; "_入射方位：" &amp; INDIRECT("試験情報記入表!AB" &amp; I11+10) &amp; "度", INDIRECT("試験情報記入表!B" &amp; I11+10))</f>
        <v>0</v>
      </c>
      <c r="M11" s="198"/>
      <c r="N11" s="199"/>
      <c r="O11" s="193">
        <v>3</v>
      </c>
      <c r="P11" s="195" cm="1">
        <f t="array" aca="1" ref="P11" ca="1">INDIRECT("試験情報記入表!C" &amp; O11+10)</f>
        <v>0</v>
      </c>
      <c r="Q11" s="196"/>
      <c r="R11" s="197" cm="1">
        <f t="array" aca="1" ref="R11" ca="1">IF(P11="拡散透過率", INDIRECT("試験情報記入表!B" &amp; O11+10) &amp; "_入射方位：" &amp; INDIRECT("試験情報記入表!AB" &amp; O11+10) &amp; "度", INDIRECT("試験情報記入表!B" &amp; O11+10))</f>
        <v>0</v>
      </c>
      <c r="S11" s="198"/>
      <c r="T11" s="199"/>
      <c r="U11" s="193">
        <v>4</v>
      </c>
      <c r="V11" s="195" cm="1">
        <f t="array" aca="1" ref="V11" ca="1">INDIRECT("試験情報記入表!C" &amp; U11+10)</f>
        <v>0</v>
      </c>
      <c r="W11" s="196"/>
      <c r="X11" s="197" cm="1">
        <f t="array" aca="1" ref="X11" ca="1">IF(V11="拡散透過率", INDIRECT("試験情報記入表!B" &amp; U11+10) &amp; "_入射方位：" &amp; INDIRECT("試験情報記入表!AB" &amp; U11+10) &amp; "度", INDIRECT("試験情報記入表!B" &amp; U11+10))</f>
        <v>0</v>
      </c>
      <c r="Y11" s="198"/>
      <c r="Z11" s="199"/>
      <c r="AA11" s="40"/>
    </row>
    <row r="12" spans="1:32" s="49" customFormat="1" ht="37.5" customHeight="1" thickBot="1" x14ac:dyDescent="0.2">
      <c r="A12" s="40"/>
      <c r="B12" s="40"/>
      <c r="C12" s="194"/>
      <c r="D12" s="203" t="str" cm="1">
        <f t="array" aca="1" ref="D12" ca="1">"測距治具： "&amp;INDIRECT("試験情報記入表!L" &amp; C11+10)</f>
        <v xml:space="preserve">測距治具： </v>
      </c>
      <c r="E12" s="204"/>
      <c r="F12" s="200"/>
      <c r="G12" s="201"/>
      <c r="H12" s="202"/>
      <c r="I12" s="194"/>
      <c r="J12" s="203" t="str" cm="1">
        <f t="array" aca="1" ref="J12" ca="1">"測距治具： "&amp;INDIRECT("試験情報記入表!L" &amp; I11+10)</f>
        <v xml:space="preserve">測距治具： </v>
      </c>
      <c r="K12" s="204"/>
      <c r="L12" s="200"/>
      <c r="M12" s="201"/>
      <c r="N12" s="202"/>
      <c r="O12" s="194"/>
      <c r="P12" s="203" t="str" cm="1">
        <f t="array" aca="1" ref="P12" ca="1">"測距治具： "&amp;INDIRECT("試験情報記入表!L" &amp; O11+10)</f>
        <v xml:space="preserve">測距治具： </v>
      </c>
      <c r="Q12" s="204"/>
      <c r="R12" s="200"/>
      <c r="S12" s="201"/>
      <c r="T12" s="202"/>
      <c r="U12" s="194"/>
      <c r="V12" s="203" t="str" cm="1">
        <f t="array" aca="1" ref="V12" ca="1">"測距治具： "&amp;INDIRECT("試験情報記入表!L" &amp; U11+10)</f>
        <v xml:space="preserve">測距治具： </v>
      </c>
      <c r="W12" s="204"/>
      <c r="X12" s="200"/>
      <c r="Y12" s="201"/>
      <c r="Z12" s="202"/>
      <c r="AA12" s="40"/>
    </row>
    <row r="13" spans="1:32" s="49" customFormat="1" ht="23.25" customHeight="1" thickBot="1" x14ac:dyDescent="0.2">
      <c r="A13" s="40"/>
      <c r="B13" s="41"/>
      <c r="C13" s="229" t="s">
        <v>225</v>
      </c>
      <c r="D13" s="230"/>
      <c r="E13" s="230" t="s">
        <v>226</v>
      </c>
      <c r="F13" s="230"/>
      <c r="G13" s="230" t="s">
        <v>227</v>
      </c>
      <c r="H13" s="231"/>
      <c r="I13" s="190" t="s">
        <v>225</v>
      </c>
      <c r="J13" s="191"/>
      <c r="K13" s="191" t="s">
        <v>226</v>
      </c>
      <c r="L13" s="191"/>
      <c r="M13" s="191" t="s">
        <v>227</v>
      </c>
      <c r="N13" s="192"/>
      <c r="O13" s="190" t="s">
        <v>225</v>
      </c>
      <c r="P13" s="191"/>
      <c r="Q13" s="191" t="s">
        <v>226</v>
      </c>
      <c r="R13" s="191"/>
      <c r="S13" s="191" t="s">
        <v>227</v>
      </c>
      <c r="T13" s="192"/>
      <c r="U13" s="190" t="s">
        <v>225</v>
      </c>
      <c r="V13" s="191"/>
      <c r="W13" s="191" t="s">
        <v>226</v>
      </c>
      <c r="X13" s="191"/>
      <c r="Y13" s="191" t="s">
        <v>227</v>
      </c>
      <c r="Z13" s="192"/>
      <c r="AA13" s="40"/>
    </row>
    <row r="14" spans="1:32" s="49" customFormat="1" ht="33" customHeight="1" x14ac:dyDescent="0.15">
      <c r="A14" s="44"/>
      <c r="B14" s="64" t="s">
        <v>224</v>
      </c>
      <c r="C14" s="187" t="str" cm="1">
        <f t="array" aca="1" ref="C14" ca="1">INDIRECT("試験情報記入表!AL" &amp; C11 + 10)</f>
        <v/>
      </c>
      <c r="D14" s="188"/>
      <c r="E14" s="188" t="str" cm="1">
        <f t="array" aca="1" ref="E14" ca="1">INDIRECT("試験情報記入表!AM" &amp; C11+ 10)</f>
        <v/>
      </c>
      <c r="F14" s="188"/>
      <c r="G14" s="188" t="str" cm="1">
        <f t="array" aca="1" ref="G14" ca="1">INDIRECT("試験情報記入表!AN" &amp; C11+10)</f>
        <v/>
      </c>
      <c r="H14" s="189"/>
      <c r="I14" s="187" t="str" cm="1">
        <f t="array" aca="1" ref="I14" ca="1">INDIRECT("試験情報記入表!AL" &amp; I11 + 10)</f>
        <v/>
      </c>
      <c r="J14" s="188"/>
      <c r="K14" s="188" t="str" cm="1">
        <f t="array" aca="1" ref="K14" ca="1">INDIRECT("試験情報記入表!AM" &amp; I11+ 10)</f>
        <v/>
      </c>
      <c r="L14" s="188"/>
      <c r="M14" s="188" t="str" cm="1">
        <f t="array" aca="1" ref="M14" ca="1">INDIRECT("試験情報記入表!AN" &amp; I11+10)</f>
        <v/>
      </c>
      <c r="N14" s="189"/>
      <c r="O14" s="187" t="str" cm="1">
        <f t="array" aca="1" ref="O14" ca="1">INDIRECT("試験情報記入表!AL" &amp; O11 + 10)</f>
        <v/>
      </c>
      <c r="P14" s="188"/>
      <c r="Q14" s="188" t="str" cm="1">
        <f t="array" aca="1" ref="Q14" ca="1">INDIRECT("試験情報記入表!AM" &amp; O11+ 10)</f>
        <v/>
      </c>
      <c r="R14" s="188"/>
      <c r="S14" s="188" t="str" cm="1">
        <f t="array" aca="1" ref="S14" ca="1">INDIRECT("試験情報記入表!AN" &amp; O11+10)</f>
        <v/>
      </c>
      <c r="T14" s="189"/>
      <c r="U14" s="187" t="str" cm="1">
        <f t="array" aca="1" ref="U14" ca="1">INDIRECT("試験情報記入表!AL" &amp; U11 + 10)</f>
        <v/>
      </c>
      <c r="V14" s="188"/>
      <c r="W14" s="188" t="str" cm="1">
        <f t="array" aca="1" ref="W14" ca="1">INDIRECT("試験情報記入表!AM" &amp; U11+ 10)</f>
        <v/>
      </c>
      <c r="X14" s="188"/>
      <c r="Y14" s="188" t="str" cm="1">
        <f t="array" aca="1" ref="Y14" ca="1">INDIRECT("試験情報記入表!AN" &amp; U11+10)</f>
        <v/>
      </c>
      <c r="Z14" s="189"/>
      <c r="AA14" s="40"/>
    </row>
    <row r="15" spans="1:32" ht="33" customHeight="1" x14ac:dyDescent="0.15">
      <c r="A15" s="44"/>
      <c r="B15" s="65" t="s">
        <v>228</v>
      </c>
      <c r="C15" s="181" t="str" cm="1">
        <f t="array" aca="1" ref="C15" ca="1">INDIRECT("試験情報記入表!AR" &amp; C11+10)</f>
        <v/>
      </c>
      <c r="D15" s="182"/>
      <c r="E15" s="182" t="str" cm="1">
        <f t="array" aca="1" ref="E15" ca="1">INDIRECT("試験情報記入表!AS" &amp; C11+10)</f>
        <v/>
      </c>
      <c r="F15" s="182"/>
      <c r="G15" s="182" t="str" cm="1">
        <f t="array" aca="1" ref="G15" ca="1">INDIRECT("試験情報記入表!AT" &amp; C11+10)</f>
        <v/>
      </c>
      <c r="H15" s="183"/>
      <c r="I15" s="181" t="str" cm="1">
        <f t="array" aca="1" ref="I15" ca="1">INDIRECT("試験情報記入表!AR" &amp; I11+10)</f>
        <v/>
      </c>
      <c r="J15" s="182"/>
      <c r="K15" s="182" t="str" cm="1">
        <f t="array" aca="1" ref="K15" ca="1">INDIRECT("試験情報記入表!AS" &amp; I11+10)</f>
        <v/>
      </c>
      <c r="L15" s="182"/>
      <c r="M15" s="182" t="str" cm="1">
        <f t="array" aca="1" ref="M15" ca="1">INDIRECT("試験情報記入表!AT" &amp; I11+10)</f>
        <v/>
      </c>
      <c r="N15" s="183"/>
      <c r="O15" s="181" t="str" cm="1">
        <f t="array" aca="1" ref="O15" ca="1">INDIRECT("試験情報記入表!AR" &amp; O11+10)</f>
        <v/>
      </c>
      <c r="P15" s="182"/>
      <c r="Q15" s="182" t="str" cm="1">
        <f t="array" aca="1" ref="Q15" ca="1">INDIRECT("試験情報記入表!AS" &amp; O11+10)</f>
        <v/>
      </c>
      <c r="R15" s="182"/>
      <c r="S15" s="182" t="str" cm="1">
        <f t="array" aca="1" ref="S15" ca="1">INDIRECT("試験情報記入表!AT" &amp; O11+10)</f>
        <v/>
      </c>
      <c r="T15" s="183"/>
      <c r="U15" s="181" t="str" cm="1">
        <f t="array" aca="1" ref="U15" ca="1">INDIRECT("試験情報記入表!AR" &amp; U11+10)</f>
        <v/>
      </c>
      <c r="V15" s="182"/>
      <c r="W15" s="182" t="str" cm="1">
        <f t="array" aca="1" ref="W15" ca="1">INDIRECT("試験情報記入表!AS" &amp; U11+10)</f>
        <v/>
      </c>
      <c r="X15" s="182"/>
      <c r="Y15" s="182" t="str" cm="1">
        <f t="array" aca="1" ref="Y15" ca="1">INDIRECT("試験情報記入表!AT" &amp; U11+10)</f>
        <v/>
      </c>
      <c r="Z15" s="183"/>
      <c r="AA15" s="40"/>
    </row>
    <row r="16" spans="1:32" ht="33" customHeight="1" x14ac:dyDescent="0.15">
      <c r="A16" s="44"/>
      <c r="B16" s="65" t="s">
        <v>229</v>
      </c>
      <c r="C16" s="181" t="str" cm="1">
        <f t="array" aca="1" ref="C16" ca="1">INDIRECT("試験情報記入表!AO" &amp; C11+10)</f>
        <v/>
      </c>
      <c r="D16" s="182"/>
      <c r="E16" s="182" t="str" cm="1">
        <f t="array" aca="1" ref="E16" ca="1">INDIRECT("試験情報記入表!AP" &amp; C11+10)</f>
        <v/>
      </c>
      <c r="F16" s="182"/>
      <c r="G16" s="182" t="str" cm="1">
        <f t="array" aca="1" ref="G16" ca="1">INDIRECT("試験情報記入表!AQ" &amp; C11+10)</f>
        <v/>
      </c>
      <c r="H16" s="183"/>
      <c r="I16" s="181" t="str" cm="1">
        <f t="array" aca="1" ref="I16" ca="1">INDIRECT("試験情報記入表!AO" &amp; I11+10)</f>
        <v/>
      </c>
      <c r="J16" s="182"/>
      <c r="K16" s="182" t="str" cm="1">
        <f t="array" aca="1" ref="K16" ca="1">INDIRECT("試験情報記入表!AP" &amp; I11+10)</f>
        <v/>
      </c>
      <c r="L16" s="182"/>
      <c r="M16" s="182" t="str" cm="1">
        <f t="array" aca="1" ref="M16" ca="1">INDIRECT("試験情報記入表!AQ" &amp; I11+10)</f>
        <v/>
      </c>
      <c r="N16" s="183"/>
      <c r="O16" s="181" t="str" cm="1">
        <f t="array" aca="1" ref="O16" ca="1">INDIRECT("試験情報記入表!AO" &amp; O11+10)</f>
        <v/>
      </c>
      <c r="P16" s="182"/>
      <c r="Q16" s="182" t="str" cm="1">
        <f t="array" aca="1" ref="Q16" ca="1">INDIRECT("試験情報記入表!AP" &amp; O11+10)</f>
        <v/>
      </c>
      <c r="R16" s="182"/>
      <c r="S16" s="182" t="str" cm="1">
        <f t="array" aca="1" ref="S16" ca="1">INDIRECT("試験情報記入表!AQ" &amp; O11+10)</f>
        <v/>
      </c>
      <c r="T16" s="183"/>
      <c r="U16" s="181" t="str" cm="1">
        <f t="array" aca="1" ref="U16" ca="1">INDIRECT("試験情報記入表!AO" &amp; U11+10)</f>
        <v/>
      </c>
      <c r="V16" s="182"/>
      <c r="W16" s="182" t="str" cm="1">
        <f t="array" aca="1" ref="W16" ca="1">INDIRECT("試験情報記入表!AP" &amp; U11+10)</f>
        <v/>
      </c>
      <c r="X16" s="182"/>
      <c r="Y16" s="182" t="str" cm="1">
        <f t="array" aca="1" ref="Y16" ca="1">INDIRECT("試験情報記入表!AQ" &amp; U11+10)</f>
        <v/>
      </c>
      <c r="Z16" s="183"/>
      <c r="AA16" s="40"/>
    </row>
    <row r="17" spans="1:27" ht="33" customHeight="1" thickBot="1" x14ac:dyDescent="0.2">
      <c r="A17" s="44"/>
      <c r="B17" s="66" t="s">
        <v>230</v>
      </c>
      <c r="C17" s="184" t="str" cm="1">
        <f t="array" aca="1" ref="C17" ca="1">INDIRECT("試験情報記入表!AU" &amp; C11+10)</f>
        <v/>
      </c>
      <c r="D17" s="185"/>
      <c r="E17" s="185" t="str" cm="1">
        <f t="array" aca="1" ref="E17" ca="1">INDIRECT("試験情報記入表!AV" &amp; C11+10)</f>
        <v/>
      </c>
      <c r="F17" s="185"/>
      <c r="G17" s="185" t="str" cm="1">
        <f t="array" aca="1" ref="G17" ca="1">INDIRECT("試験情報記入表!AW" &amp; C11+10)</f>
        <v/>
      </c>
      <c r="H17" s="186"/>
      <c r="I17" s="184" t="str" cm="1">
        <f t="array" aca="1" ref="I17" ca="1">INDIRECT("試験情報記入表!AU" &amp; I11+10)</f>
        <v/>
      </c>
      <c r="J17" s="185"/>
      <c r="K17" s="185" t="str" cm="1">
        <f t="array" aca="1" ref="K17" ca="1">INDIRECT("試験情報記入表!AV" &amp; I11+10)</f>
        <v/>
      </c>
      <c r="L17" s="185"/>
      <c r="M17" s="185" t="str" cm="1">
        <f t="array" aca="1" ref="M17" ca="1">INDIRECT("試験情報記入表!AW" &amp; I11+10)</f>
        <v/>
      </c>
      <c r="N17" s="186"/>
      <c r="O17" s="184" t="str" cm="1">
        <f t="array" aca="1" ref="O17" ca="1">INDIRECT("試験情報記入表!AU" &amp; O11+10)</f>
        <v/>
      </c>
      <c r="P17" s="185"/>
      <c r="Q17" s="185" t="str" cm="1">
        <f t="array" aca="1" ref="Q17" ca="1">INDIRECT("試験情報記入表!AV" &amp; O11+10)</f>
        <v/>
      </c>
      <c r="R17" s="185"/>
      <c r="S17" s="185" t="str" cm="1">
        <f t="array" aca="1" ref="S17" ca="1">INDIRECT("試験情報記入表!AW" &amp; O11+10)</f>
        <v/>
      </c>
      <c r="T17" s="186"/>
      <c r="U17" s="184" t="str" cm="1">
        <f t="array" aca="1" ref="U17" ca="1">INDIRECT("試験情報記入表!AU" &amp; U11+10)</f>
        <v/>
      </c>
      <c r="V17" s="185"/>
      <c r="W17" s="185" t="str" cm="1">
        <f t="array" aca="1" ref="W17" ca="1">INDIRECT("試験情報記入表!AV" &amp; U11+10)</f>
        <v/>
      </c>
      <c r="X17" s="185"/>
      <c r="Y17" s="185" t="str" cm="1">
        <f t="array" aca="1" ref="Y17" ca="1">INDIRECT("試験情報記入表!AW" &amp; U11+10)</f>
        <v/>
      </c>
      <c r="Z17" s="186"/>
      <c r="AA17" s="40"/>
    </row>
    <row r="18" spans="1:27" ht="37.5" customHeight="1" x14ac:dyDescent="0.15">
      <c r="B18" s="43"/>
      <c r="C18" s="193">
        <v>5</v>
      </c>
      <c r="D18" s="195" cm="1">
        <f t="array" aca="1" ref="D18" ca="1">INDIRECT("試験情報記入表!C" &amp; C18+10)</f>
        <v>0</v>
      </c>
      <c r="E18" s="196"/>
      <c r="F18" s="197" cm="1">
        <f t="array" aca="1" ref="F18" ca="1">IF(D18="拡散透過率", INDIRECT("試験情報記入表!B" &amp; C18+10) &amp; "_入射方位：" &amp; INDIRECT("試験情報記入表!AB" &amp; C18+10) &amp; "度", INDIRECT("試験情報記入表!B" &amp; C18+10))</f>
        <v>0</v>
      </c>
      <c r="G18" s="198"/>
      <c r="H18" s="199"/>
      <c r="I18" s="193">
        <v>6</v>
      </c>
      <c r="J18" s="195" cm="1">
        <f t="array" aca="1" ref="J18" ca="1">INDIRECT("試験情報記入表!C" &amp; I18+10)</f>
        <v>0</v>
      </c>
      <c r="K18" s="196"/>
      <c r="L18" s="197" cm="1">
        <f t="array" aca="1" ref="L18" ca="1">IF(J18="拡散透過率", INDIRECT("試験情報記入表!B" &amp; I18+10) &amp; "_入射方位：" &amp; INDIRECT("試験情報記入表!AB" &amp; I18+10) &amp; "度", INDIRECT("試験情報記入表!B" &amp; I18+10))</f>
        <v>0</v>
      </c>
      <c r="M18" s="198"/>
      <c r="N18" s="199"/>
      <c r="O18" s="193">
        <v>7</v>
      </c>
      <c r="P18" s="195" cm="1">
        <f t="array" aca="1" ref="P18" ca="1">INDIRECT("試験情報記入表!C" &amp; O18+10)</f>
        <v>0</v>
      </c>
      <c r="Q18" s="196"/>
      <c r="R18" s="197" cm="1">
        <f t="array" aca="1" ref="R18" ca="1">IF(P18="拡散透過率", INDIRECT("試験情報記入表!B" &amp; O18+10) &amp; "_入射方位：" &amp; INDIRECT("試験情報記入表!AB" &amp; O18+10) &amp; "度", INDIRECT("試験情報記入表!B" &amp; O18+10))</f>
        <v>0</v>
      </c>
      <c r="S18" s="198"/>
      <c r="T18" s="199"/>
      <c r="U18" s="193">
        <v>8</v>
      </c>
      <c r="V18" s="195" cm="1">
        <f t="array" aca="1" ref="V18" ca="1">INDIRECT("試験情報記入表!C" &amp; U18+10)</f>
        <v>0</v>
      </c>
      <c r="W18" s="196"/>
      <c r="X18" s="197" cm="1">
        <f t="array" aca="1" ref="X18" ca="1">IF(V18="拡散透過率", INDIRECT("試験情報記入表!B" &amp; U18+10) &amp; "_入射方位：" &amp; INDIRECT("試験情報記入表!AB" &amp; U18+10) &amp; "度", INDIRECT("試験情報記入表!B" &amp; U18+10))</f>
        <v>0</v>
      </c>
      <c r="Y18" s="198"/>
      <c r="Z18" s="199"/>
      <c r="AA18" s="40"/>
    </row>
    <row r="19" spans="1:27" ht="37.5" customHeight="1" thickBot="1" x14ac:dyDescent="0.2">
      <c r="B19" s="41"/>
      <c r="C19" s="194"/>
      <c r="D19" s="203" t="str" cm="1">
        <f t="array" aca="1" ref="D19" ca="1">"測距治具： "&amp;INDIRECT("試験情報記入表!L" &amp; C18+10)</f>
        <v xml:space="preserve">測距治具： </v>
      </c>
      <c r="E19" s="204"/>
      <c r="F19" s="200"/>
      <c r="G19" s="201"/>
      <c r="H19" s="202"/>
      <c r="I19" s="194"/>
      <c r="J19" s="203" t="str" cm="1">
        <f t="array" aca="1" ref="J19" ca="1">"測距治具： "&amp;INDIRECT("試験情報記入表!L" &amp; I18+10)</f>
        <v xml:space="preserve">測距治具： </v>
      </c>
      <c r="K19" s="204"/>
      <c r="L19" s="200"/>
      <c r="M19" s="201"/>
      <c r="N19" s="202"/>
      <c r="O19" s="194"/>
      <c r="P19" s="203" t="str" cm="1">
        <f t="array" aca="1" ref="P19" ca="1">"測距治具： "&amp;INDIRECT("試験情報記入表!L" &amp; O18+10)</f>
        <v xml:space="preserve">測距治具： </v>
      </c>
      <c r="Q19" s="204"/>
      <c r="R19" s="200"/>
      <c r="S19" s="201"/>
      <c r="T19" s="202"/>
      <c r="U19" s="194"/>
      <c r="V19" s="203" t="str" cm="1">
        <f t="array" aca="1" ref="V19" ca="1">"測距治具： "&amp;INDIRECT("試験情報記入表!L" &amp; U18+10)</f>
        <v xml:space="preserve">測距治具： </v>
      </c>
      <c r="W19" s="204"/>
      <c r="X19" s="200"/>
      <c r="Y19" s="201"/>
      <c r="Z19" s="202"/>
      <c r="AA19" s="40"/>
    </row>
    <row r="20" spans="1:27" ht="23.25" customHeight="1" thickBot="1" x14ac:dyDescent="0.2">
      <c r="B20" s="41"/>
      <c r="C20" s="190" t="s">
        <v>225</v>
      </c>
      <c r="D20" s="191"/>
      <c r="E20" s="191" t="s">
        <v>226</v>
      </c>
      <c r="F20" s="191"/>
      <c r="G20" s="191" t="s">
        <v>227</v>
      </c>
      <c r="H20" s="192"/>
      <c r="I20" s="190" t="s">
        <v>225</v>
      </c>
      <c r="J20" s="191"/>
      <c r="K20" s="191" t="s">
        <v>226</v>
      </c>
      <c r="L20" s="191"/>
      <c r="M20" s="191" t="s">
        <v>227</v>
      </c>
      <c r="N20" s="192"/>
      <c r="O20" s="190" t="s">
        <v>225</v>
      </c>
      <c r="P20" s="191"/>
      <c r="Q20" s="191" t="s">
        <v>226</v>
      </c>
      <c r="R20" s="191"/>
      <c r="S20" s="191" t="s">
        <v>227</v>
      </c>
      <c r="T20" s="192"/>
      <c r="U20" s="190" t="s">
        <v>225</v>
      </c>
      <c r="V20" s="191"/>
      <c r="W20" s="191" t="s">
        <v>226</v>
      </c>
      <c r="X20" s="191"/>
      <c r="Y20" s="191" t="s">
        <v>227</v>
      </c>
      <c r="Z20" s="192"/>
      <c r="AA20" s="40"/>
    </row>
    <row r="21" spans="1:27" ht="33" customHeight="1" x14ac:dyDescent="0.15">
      <c r="A21" s="44"/>
      <c r="B21" s="64" t="s">
        <v>224</v>
      </c>
      <c r="C21" s="187" t="str" cm="1">
        <f t="array" aca="1" ref="C21" ca="1">INDIRECT("試験情報記入表!AL" &amp; C18 + 10)</f>
        <v/>
      </c>
      <c r="D21" s="188"/>
      <c r="E21" s="188" t="str" cm="1">
        <f t="array" aca="1" ref="E21" ca="1">INDIRECT("試験情報記入表!AM" &amp; C18+ 10)</f>
        <v/>
      </c>
      <c r="F21" s="188"/>
      <c r="G21" s="188" t="str" cm="1">
        <f t="array" aca="1" ref="G21" ca="1">INDIRECT("試験情報記入表!AN" &amp; C18+10)</f>
        <v/>
      </c>
      <c r="H21" s="189"/>
      <c r="I21" s="187" t="str" cm="1">
        <f t="array" aca="1" ref="I21" ca="1">INDIRECT("試験情報記入表!AL" &amp; I18 + 10)</f>
        <v/>
      </c>
      <c r="J21" s="188"/>
      <c r="K21" s="188" t="str" cm="1">
        <f t="array" aca="1" ref="K21" ca="1">INDIRECT("試験情報記入表!AM" &amp; I18+ 10)</f>
        <v/>
      </c>
      <c r="L21" s="188"/>
      <c r="M21" s="188" t="str" cm="1">
        <f t="array" aca="1" ref="M21" ca="1">INDIRECT("試験情報記入表!AN" &amp; I18+10)</f>
        <v/>
      </c>
      <c r="N21" s="189"/>
      <c r="O21" s="187" t="str" cm="1">
        <f t="array" aca="1" ref="O21" ca="1">INDIRECT("試験情報記入表!AL" &amp; O18 + 10)</f>
        <v/>
      </c>
      <c r="P21" s="188"/>
      <c r="Q21" s="188" t="str" cm="1">
        <f t="array" aca="1" ref="Q21" ca="1">INDIRECT("試験情報記入表!AM" &amp; O18+ 10)</f>
        <v/>
      </c>
      <c r="R21" s="188"/>
      <c r="S21" s="188" t="str" cm="1">
        <f t="array" aca="1" ref="S21" ca="1">INDIRECT("試験情報記入表!AN" &amp; O18+10)</f>
        <v/>
      </c>
      <c r="T21" s="189"/>
      <c r="U21" s="187" t="str" cm="1">
        <f t="array" aca="1" ref="U21" ca="1">INDIRECT("試験情報記入表!AL" &amp; U18 + 10)</f>
        <v/>
      </c>
      <c r="V21" s="188"/>
      <c r="W21" s="188" t="str" cm="1">
        <f t="array" aca="1" ref="W21" ca="1">INDIRECT("試験情報記入表!AM" &amp; U18+ 10)</f>
        <v/>
      </c>
      <c r="X21" s="188"/>
      <c r="Y21" s="188" t="str" cm="1">
        <f t="array" aca="1" ref="Y21" ca="1">INDIRECT("試験情報記入表!AN" &amp; U18+10)</f>
        <v/>
      </c>
      <c r="Z21" s="189"/>
      <c r="AA21" s="40"/>
    </row>
    <row r="22" spans="1:27" ht="33" customHeight="1" x14ac:dyDescent="0.15">
      <c r="A22" s="44"/>
      <c r="B22" s="65" t="s">
        <v>228</v>
      </c>
      <c r="C22" s="181" t="str" cm="1">
        <f t="array" aca="1" ref="C22" ca="1">INDIRECT("試験情報記入表!AR" &amp; C18+10)</f>
        <v/>
      </c>
      <c r="D22" s="182"/>
      <c r="E22" s="182" t="str" cm="1">
        <f t="array" aca="1" ref="E22" ca="1">INDIRECT("試験情報記入表!AS" &amp; C18+10)</f>
        <v/>
      </c>
      <c r="F22" s="182"/>
      <c r="G22" s="182" t="str" cm="1">
        <f t="array" aca="1" ref="G22" ca="1">INDIRECT("試験情報記入表!AT" &amp; C18+10)</f>
        <v/>
      </c>
      <c r="H22" s="183"/>
      <c r="I22" s="181" t="str" cm="1">
        <f t="array" aca="1" ref="I22" ca="1">INDIRECT("試験情報記入表!AR" &amp; I18+10)</f>
        <v/>
      </c>
      <c r="J22" s="182"/>
      <c r="K22" s="182" t="str" cm="1">
        <f t="array" aca="1" ref="K22" ca="1">INDIRECT("試験情報記入表!AS" &amp; I18+10)</f>
        <v/>
      </c>
      <c r="L22" s="182"/>
      <c r="M22" s="182" t="str" cm="1">
        <f t="array" aca="1" ref="M22" ca="1">INDIRECT("試験情報記入表!AT" &amp; I18+10)</f>
        <v/>
      </c>
      <c r="N22" s="183"/>
      <c r="O22" s="181" t="str" cm="1">
        <f t="array" aca="1" ref="O22" ca="1">INDIRECT("試験情報記入表!AR" &amp; O18+10)</f>
        <v/>
      </c>
      <c r="P22" s="182"/>
      <c r="Q22" s="182" t="str" cm="1">
        <f t="array" aca="1" ref="Q22" ca="1">INDIRECT("試験情報記入表!AS" &amp; O18+10)</f>
        <v/>
      </c>
      <c r="R22" s="182"/>
      <c r="S22" s="182" t="str" cm="1">
        <f t="array" aca="1" ref="S22" ca="1">INDIRECT("試験情報記入表!AT" &amp; O18+10)</f>
        <v/>
      </c>
      <c r="T22" s="183"/>
      <c r="U22" s="181" t="str" cm="1">
        <f t="array" aca="1" ref="U22" ca="1">INDIRECT("試験情報記入表!AR" &amp; U18+10)</f>
        <v/>
      </c>
      <c r="V22" s="182"/>
      <c r="W22" s="182" t="str" cm="1">
        <f t="array" aca="1" ref="W22" ca="1">INDIRECT("試験情報記入表!AS" &amp; U18+10)</f>
        <v/>
      </c>
      <c r="X22" s="182"/>
      <c r="Y22" s="182" t="str" cm="1">
        <f t="array" aca="1" ref="Y22" ca="1">INDIRECT("試験情報記入表!AT" &amp; U18+10)</f>
        <v/>
      </c>
      <c r="Z22" s="183"/>
      <c r="AA22" s="40"/>
    </row>
    <row r="23" spans="1:27" ht="33" customHeight="1" x14ac:dyDescent="0.15">
      <c r="A23" s="44"/>
      <c r="B23" s="65" t="s">
        <v>229</v>
      </c>
      <c r="C23" s="181" t="str" cm="1">
        <f t="array" aca="1" ref="C23" ca="1">INDIRECT("試験情報記入表!AO" &amp; C18+10)</f>
        <v/>
      </c>
      <c r="D23" s="182"/>
      <c r="E23" s="182" t="str" cm="1">
        <f t="array" aca="1" ref="E23" ca="1">INDIRECT("試験情報記入表!AP" &amp; C18+10)</f>
        <v/>
      </c>
      <c r="F23" s="182"/>
      <c r="G23" s="182" t="str" cm="1">
        <f t="array" aca="1" ref="G23" ca="1">INDIRECT("試験情報記入表!AQ" &amp; C18+10)</f>
        <v/>
      </c>
      <c r="H23" s="183"/>
      <c r="I23" s="181" t="str" cm="1">
        <f t="array" aca="1" ref="I23" ca="1">INDIRECT("試験情報記入表!AO" &amp; I18+10)</f>
        <v/>
      </c>
      <c r="J23" s="182"/>
      <c r="K23" s="182" t="str" cm="1">
        <f t="array" aca="1" ref="K23" ca="1">INDIRECT("試験情報記入表!AP" &amp; I18+10)</f>
        <v/>
      </c>
      <c r="L23" s="182"/>
      <c r="M23" s="182" t="str" cm="1">
        <f t="array" aca="1" ref="M23" ca="1">INDIRECT("試験情報記入表!AQ" &amp; I18+10)</f>
        <v/>
      </c>
      <c r="N23" s="183"/>
      <c r="O23" s="181" t="str" cm="1">
        <f t="array" aca="1" ref="O23" ca="1">INDIRECT("試験情報記入表!AO" &amp; O18+10)</f>
        <v/>
      </c>
      <c r="P23" s="182"/>
      <c r="Q23" s="182" t="str" cm="1">
        <f t="array" aca="1" ref="Q23" ca="1">INDIRECT("試験情報記入表!AP" &amp; O18+10)</f>
        <v/>
      </c>
      <c r="R23" s="182"/>
      <c r="S23" s="182" t="str" cm="1">
        <f t="array" aca="1" ref="S23" ca="1">INDIRECT("試験情報記入表!AQ" &amp; O18+10)</f>
        <v/>
      </c>
      <c r="T23" s="183"/>
      <c r="U23" s="181" t="str" cm="1">
        <f t="array" aca="1" ref="U23" ca="1">INDIRECT("試験情報記入表!AO" &amp; U18+10)</f>
        <v/>
      </c>
      <c r="V23" s="182"/>
      <c r="W23" s="182" t="str" cm="1">
        <f t="array" aca="1" ref="W23" ca="1">INDIRECT("試験情報記入表!AP" &amp; U18+10)</f>
        <v/>
      </c>
      <c r="X23" s="182"/>
      <c r="Y23" s="182" t="str" cm="1">
        <f t="array" aca="1" ref="Y23" ca="1">INDIRECT("試験情報記入表!AQ" &amp; U18+10)</f>
        <v/>
      </c>
      <c r="Z23" s="183"/>
      <c r="AA23" s="40"/>
    </row>
    <row r="24" spans="1:27" s="49" customFormat="1" ht="33" customHeight="1" thickBot="1" x14ac:dyDescent="0.2">
      <c r="A24" s="44"/>
      <c r="B24" s="66" t="s">
        <v>230</v>
      </c>
      <c r="C24" s="184" t="str" cm="1">
        <f t="array" aca="1" ref="C24" ca="1">INDIRECT("試験情報記入表!AU" &amp; C18+10)</f>
        <v/>
      </c>
      <c r="D24" s="185"/>
      <c r="E24" s="185" t="str" cm="1">
        <f t="array" aca="1" ref="E24" ca="1">INDIRECT("試験情報記入表!AV" &amp; C18+10)</f>
        <v/>
      </c>
      <c r="F24" s="185"/>
      <c r="G24" s="185" t="str" cm="1">
        <f t="array" aca="1" ref="G24" ca="1">INDIRECT("試験情報記入表!AW" &amp; C18+10)</f>
        <v/>
      </c>
      <c r="H24" s="186"/>
      <c r="I24" s="184" t="str" cm="1">
        <f t="array" aca="1" ref="I24" ca="1">INDIRECT("試験情報記入表!AU" &amp; I18+10)</f>
        <v/>
      </c>
      <c r="J24" s="185"/>
      <c r="K24" s="185" t="str" cm="1">
        <f t="array" aca="1" ref="K24" ca="1">INDIRECT("試験情報記入表!AV" &amp; I18+10)</f>
        <v/>
      </c>
      <c r="L24" s="185"/>
      <c r="M24" s="185" t="str" cm="1">
        <f t="array" aca="1" ref="M24" ca="1">INDIRECT("試験情報記入表!AW" &amp; I18+10)</f>
        <v/>
      </c>
      <c r="N24" s="186"/>
      <c r="O24" s="184" t="str" cm="1">
        <f t="array" aca="1" ref="O24" ca="1">INDIRECT("試験情報記入表!AU" &amp; O18+10)</f>
        <v/>
      </c>
      <c r="P24" s="185"/>
      <c r="Q24" s="185" t="str" cm="1">
        <f t="array" aca="1" ref="Q24" ca="1">INDIRECT("試験情報記入表!AV" &amp; O18+10)</f>
        <v/>
      </c>
      <c r="R24" s="185"/>
      <c r="S24" s="185" t="str" cm="1">
        <f t="array" aca="1" ref="S24" ca="1">INDIRECT("試験情報記入表!AW" &amp; O18+10)</f>
        <v/>
      </c>
      <c r="T24" s="186"/>
      <c r="U24" s="184" t="str" cm="1">
        <f t="array" aca="1" ref="U24" ca="1">INDIRECT("試験情報記入表!AU" &amp; U18+10)</f>
        <v/>
      </c>
      <c r="V24" s="185"/>
      <c r="W24" s="185" t="str" cm="1">
        <f t="array" aca="1" ref="W24" ca="1">INDIRECT("試験情報記入表!AV" &amp; U18+10)</f>
        <v/>
      </c>
      <c r="X24" s="185"/>
      <c r="Y24" s="185" t="str" cm="1">
        <f t="array" aca="1" ref="Y24" ca="1">INDIRECT("試験情報記入表!AW" &amp; U18+10)</f>
        <v/>
      </c>
      <c r="Z24" s="186"/>
      <c r="AA24" s="40"/>
    </row>
    <row r="25" spans="1:27" s="49" customFormat="1" ht="37.5" customHeight="1" x14ac:dyDescent="0.15">
      <c r="A25" s="40"/>
      <c r="B25" s="43"/>
      <c r="C25" s="193">
        <v>9</v>
      </c>
      <c r="D25" s="195" cm="1">
        <f t="array" aca="1" ref="D25" ca="1">INDIRECT("試験情報記入表!C" &amp; C25+10)</f>
        <v>0</v>
      </c>
      <c r="E25" s="196"/>
      <c r="F25" s="197" cm="1">
        <f t="array" aca="1" ref="F25" ca="1">IF(D25="拡散透過率", INDIRECT("試験情報記入表!B" &amp; C25+10) &amp; "_入射方位：" &amp; INDIRECT("試験情報記入表!AB" &amp; C25+10) &amp; "度", INDIRECT("試験情報記入表!B" &amp; C25+10))</f>
        <v>0</v>
      </c>
      <c r="G25" s="198"/>
      <c r="H25" s="199"/>
      <c r="I25" s="193">
        <v>10</v>
      </c>
      <c r="J25" s="195" cm="1">
        <f t="array" aca="1" ref="J25" ca="1">INDIRECT("試験情報記入表!C" &amp; I25+10)</f>
        <v>0</v>
      </c>
      <c r="K25" s="196"/>
      <c r="L25" s="197" cm="1">
        <f t="array" aca="1" ref="L25" ca="1">IF(J25="拡散透過率", INDIRECT("試験情報記入表!B" &amp; I25+10) &amp; "_入射方位：" &amp; INDIRECT("試験情報記入表!AB" &amp; I25+10) &amp; "度", INDIRECT("試験情報記入表!B" &amp; I25+10))</f>
        <v>0</v>
      </c>
      <c r="M25" s="198"/>
      <c r="N25" s="199"/>
      <c r="O25" s="193">
        <v>11</v>
      </c>
      <c r="P25" s="195" cm="1">
        <f t="array" aca="1" ref="P25" ca="1">INDIRECT("試験情報記入表!C" &amp; O25+10)</f>
        <v>0</v>
      </c>
      <c r="Q25" s="196"/>
      <c r="R25" s="197" cm="1">
        <f t="array" aca="1" ref="R25" ca="1">IF(P25="拡散透過率", INDIRECT("試験情報記入表!B" &amp; O25+10) &amp; "_入射方位：" &amp; INDIRECT("試験情報記入表!AB" &amp; O25+10) &amp; "度", INDIRECT("試験情報記入表!B" &amp; O25+10))</f>
        <v>0</v>
      </c>
      <c r="S25" s="198"/>
      <c r="T25" s="199"/>
      <c r="U25" s="193">
        <v>12</v>
      </c>
      <c r="V25" s="195" cm="1">
        <f t="array" aca="1" ref="V25" ca="1">INDIRECT("試験情報記入表!C" &amp; U25+10)</f>
        <v>0</v>
      </c>
      <c r="W25" s="196"/>
      <c r="X25" s="197" cm="1">
        <f t="array" aca="1" ref="X25" ca="1">IF(V25="拡散透過率", INDIRECT("試験情報記入表!B" &amp; U25+10) &amp; "_入射方位：" &amp; INDIRECT("試験情報記入表!AB" &amp; U25+10) &amp; "度", INDIRECT("試験情報記入表!B" &amp; U25+10))</f>
        <v>0</v>
      </c>
      <c r="Y25" s="198"/>
      <c r="Z25" s="199"/>
      <c r="AA25" s="40"/>
    </row>
    <row r="26" spans="1:27" s="49" customFormat="1" ht="37.5" customHeight="1" thickBot="1" x14ac:dyDescent="0.2">
      <c r="A26" s="40"/>
      <c r="B26" s="41"/>
      <c r="C26" s="194"/>
      <c r="D26" s="203" t="str" cm="1">
        <f t="array" aca="1" ref="D26" ca="1">"測距治具： "&amp;INDIRECT("試験情報記入表!L" &amp; C25+10)</f>
        <v xml:space="preserve">測距治具： </v>
      </c>
      <c r="E26" s="204"/>
      <c r="F26" s="200"/>
      <c r="G26" s="201"/>
      <c r="H26" s="202"/>
      <c r="I26" s="194"/>
      <c r="J26" s="203" t="str" cm="1">
        <f t="array" aca="1" ref="J26" ca="1">"測距治具： "&amp;INDIRECT("試験情報記入表!L" &amp; I25+10)</f>
        <v xml:space="preserve">測距治具： </v>
      </c>
      <c r="K26" s="204"/>
      <c r="L26" s="200"/>
      <c r="M26" s="201"/>
      <c r="N26" s="202"/>
      <c r="O26" s="194"/>
      <c r="P26" s="203" t="str" cm="1">
        <f t="array" aca="1" ref="P26" ca="1">"測距治具： "&amp;INDIRECT("試験情報記入表!L" &amp; O25+10)</f>
        <v xml:space="preserve">測距治具： </v>
      </c>
      <c r="Q26" s="204"/>
      <c r="R26" s="200"/>
      <c r="S26" s="201"/>
      <c r="T26" s="202"/>
      <c r="U26" s="194"/>
      <c r="V26" s="203" t="str" cm="1">
        <f t="array" aca="1" ref="V26" ca="1">"測距治具： "&amp;INDIRECT("試験情報記入表!L" &amp; U25+10)</f>
        <v xml:space="preserve">測距治具： </v>
      </c>
      <c r="W26" s="204"/>
      <c r="X26" s="200"/>
      <c r="Y26" s="201"/>
      <c r="Z26" s="202"/>
      <c r="AA26" s="40"/>
    </row>
    <row r="27" spans="1:27" s="49" customFormat="1" ht="23.25" customHeight="1" thickBot="1" x14ac:dyDescent="0.2">
      <c r="A27" s="40"/>
      <c r="B27" s="41"/>
      <c r="C27" s="190" t="s">
        <v>225</v>
      </c>
      <c r="D27" s="191"/>
      <c r="E27" s="191" t="s">
        <v>226</v>
      </c>
      <c r="F27" s="191"/>
      <c r="G27" s="191" t="s">
        <v>227</v>
      </c>
      <c r="H27" s="192"/>
      <c r="I27" s="190" t="s">
        <v>225</v>
      </c>
      <c r="J27" s="191"/>
      <c r="K27" s="191" t="s">
        <v>226</v>
      </c>
      <c r="L27" s="191"/>
      <c r="M27" s="191" t="s">
        <v>227</v>
      </c>
      <c r="N27" s="192"/>
      <c r="O27" s="190" t="s">
        <v>225</v>
      </c>
      <c r="P27" s="191"/>
      <c r="Q27" s="191" t="s">
        <v>226</v>
      </c>
      <c r="R27" s="191"/>
      <c r="S27" s="191" t="s">
        <v>227</v>
      </c>
      <c r="T27" s="192"/>
      <c r="U27" s="190" t="s">
        <v>225</v>
      </c>
      <c r="V27" s="191"/>
      <c r="W27" s="191" t="s">
        <v>226</v>
      </c>
      <c r="X27" s="191"/>
      <c r="Y27" s="191" t="s">
        <v>227</v>
      </c>
      <c r="Z27" s="192"/>
      <c r="AA27" s="40"/>
    </row>
    <row r="28" spans="1:27" ht="33" customHeight="1" x14ac:dyDescent="0.15">
      <c r="A28" s="44"/>
      <c r="B28" s="64" t="s">
        <v>224</v>
      </c>
      <c r="C28" s="187" t="str" cm="1">
        <f t="array" aca="1" ref="C28" ca="1">INDIRECT("試験情報記入表!AL" &amp; C25 + 10)</f>
        <v/>
      </c>
      <c r="D28" s="188"/>
      <c r="E28" s="188" t="str" cm="1">
        <f t="array" aca="1" ref="E28" ca="1">INDIRECT("試験情報記入表!AM" &amp; C25+ 10)</f>
        <v/>
      </c>
      <c r="F28" s="188"/>
      <c r="G28" s="188" t="str" cm="1">
        <f t="array" aca="1" ref="G28" ca="1">INDIRECT("試験情報記入表!AN" &amp; C25+10)</f>
        <v/>
      </c>
      <c r="H28" s="189"/>
      <c r="I28" s="187" t="str" cm="1">
        <f t="array" aca="1" ref="I28" ca="1">INDIRECT("試験情報記入表!AL" &amp; I25 + 10)</f>
        <v/>
      </c>
      <c r="J28" s="188"/>
      <c r="K28" s="188" t="str" cm="1">
        <f t="array" aca="1" ref="K28" ca="1">INDIRECT("試験情報記入表!AM" &amp; I25+ 10)</f>
        <v/>
      </c>
      <c r="L28" s="188"/>
      <c r="M28" s="188" t="str" cm="1">
        <f t="array" aca="1" ref="M28" ca="1">INDIRECT("試験情報記入表!AN" &amp; I25+10)</f>
        <v/>
      </c>
      <c r="N28" s="189"/>
      <c r="O28" s="187" t="str" cm="1">
        <f t="array" aca="1" ref="O28" ca="1">INDIRECT("試験情報記入表!AL" &amp; O25 + 10)</f>
        <v/>
      </c>
      <c r="P28" s="188"/>
      <c r="Q28" s="188" t="str" cm="1">
        <f t="array" aca="1" ref="Q28" ca="1">INDIRECT("試験情報記入表!AM" &amp; O25+ 10)</f>
        <v/>
      </c>
      <c r="R28" s="188"/>
      <c r="S28" s="188" t="str" cm="1">
        <f t="array" aca="1" ref="S28" ca="1">INDIRECT("試験情報記入表!AN" &amp; O25+10)</f>
        <v/>
      </c>
      <c r="T28" s="189"/>
      <c r="U28" s="187" t="str" cm="1">
        <f t="array" aca="1" ref="U28" ca="1">INDIRECT("試験情報記入表!AL" &amp; U25 + 10)</f>
        <v/>
      </c>
      <c r="V28" s="188"/>
      <c r="W28" s="188" t="str" cm="1">
        <f t="array" aca="1" ref="W28" ca="1">INDIRECT("試験情報記入表!AM" &amp; U25+ 10)</f>
        <v/>
      </c>
      <c r="X28" s="188"/>
      <c r="Y28" s="188" t="str" cm="1">
        <f t="array" aca="1" ref="Y28" ca="1">INDIRECT("試験情報記入表!AN" &amp; U25+10)</f>
        <v/>
      </c>
      <c r="Z28" s="189"/>
      <c r="AA28" s="40"/>
    </row>
    <row r="29" spans="1:27" ht="33" customHeight="1" x14ac:dyDescent="0.15">
      <c r="A29" s="44"/>
      <c r="B29" s="65" t="s">
        <v>228</v>
      </c>
      <c r="C29" s="181" t="str" cm="1">
        <f t="array" aca="1" ref="C29" ca="1">INDIRECT("試験情報記入表!AR" &amp; C25+10)</f>
        <v/>
      </c>
      <c r="D29" s="182"/>
      <c r="E29" s="182" t="str" cm="1">
        <f t="array" aca="1" ref="E29" ca="1">INDIRECT("試験情報記入表!AS" &amp; C25+10)</f>
        <v/>
      </c>
      <c r="F29" s="182"/>
      <c r="G29" s="182" t="str" cm="1">
        <f t="array" aca="1" ref="G29" ca="1">INDIRECT("試験情報記入表!AT" &amp; C25+10)</f>
        <v/>
      </c>
      <c r="H29" s="183"/>
      <c r="I29" s="181" t="str" cm="1">
        <f t="array" aca="1" ref="I29" ca="1">INDIRECT("試験情報記入表!AR" &amp; I25+10)</f>
        <v/>
      </c>
      <c r="J29" s="182"/>
      <c r="K29" s="182" t="str" cm="1">
        <f t="array" aca="1" ref="K29" ca="1">INDIRECT("試験情報記入表!AS" &amp; I25+10)</f>
        <v/>
      </c>
      <c r="L29" s="182"/>
      <c r="M29" s="182" t="str" cm="1">
        <f t="array" aca="1" ref="M29" ca="1">INDIRECT("試験情報記入表!AT" &amp; I25+10)</f>
        <v/>
      </c>
      <c r="N29" s="183"/>
      <c r="O29" s="181" t="str" cm="1">
        <f t="array" aca="1" ref="O29" ca="1">INDIRECT("試験情報記入表!AR" &amp; O25+10)</f>
        <v/>
      </c>
      <c r="P29" s="182"/>
      <c r="Q29" s="182" t="str" cm="1">
        <f t="array" aca="1" ref="Q29" ca="1">INDIRECT("試験情報記入表!AS" &amp; O25+10)</f>
        <v/>
      </c>
      <c r="R29" s="182"/>
      <c r="S29" s="182" t="str" cm="1">
        <f t="array" aca="1" ref="S29" ca="1">INDIRECT("試験情報記入表!AT" &amp; O25+10)</f>
        <v/>
      </c>
      <c r="T29" s="183"/>
      <c r="U29" s="181" t="str" cm="1">
        <f t="array" aca="1" ref="U29" ca="1">INDIRECT("試験情報記入表!AR" &amp; U25+10)</f>
        <v/>
      </c>
      <c r="V29" s="182"/>
      <c r="W29" s="182" t="str" cm="1">
        <f t="array" aca="1" ref="W29" ca="1">INDIRECT("試験情報記入表!AS" &amp; U25+10)</f>
        <v/>
      </c>
      <c r="X29" s="182"/>
      <c r="Y29" s="182" t="str" cm="1">
        <f t="array" aca="1" ref="Y29" ca="1">INDIRECT("試験情報記入表!AT" &amp; U25+10)</f>
        <v/>
      </c>
      <c r="Z29" s="183"/>
      <c r="AA29" s="40"/>
    </row>
    <row r="30" spans="1:27" ht="33" customHeight="1" x14ac:dyDescent="0.15">
      <c r="A30" s="44"/>
      <c r="B30" s="65" t="s">
        <v>229</v>
      </c>
      <c r="C30" s="181" t="str" cm="1">
        <f t="array" aca="1" ref="C30" ca="1">INDIRECT("試験情報記入表!AO" &amp; C25+10)</f>
        <v/>
      </c>
      <c r="D30" s="182"/>
      <c r="E30" s="182" t="str" cm="1">
        <f t="array" aca="1" ref="E30" ca="1">INDIRECT("試験情報記入表!AP" &amp; C25+10)</f>
        <v/>
      </c>
      <c r="F30" s="182"/>
      <c r="G30" s="182" t="str" cm="1">
        <f t="array" aca="1" ref="G30" ca="1">INDIRECT("試験情報記入表!AQ" &amp; C25+10)</f>
        <v/>
      </c>
      <c r="H30" s="183"/>
      <c r="I30" s="181" t="str" cm="1">
        <f t="array" aca="1" ref="I30" ca="1">INDIRECT("試験情報記入表!AO" &amp; I25+10)</f>
        <v/>
      </c>
      <c r="J30" s="182"/>
      <c r="K30" s="182" t="str" cm="1">
        <f t="array" aca="1" ref="K30" ca="1">INDIRECT("試験情報記入表!AP" &amp; I25+10)</f>
        <v/>
      </c>
      <c r="L30" s="182"/>
      <c r="M30" s="182" t="str" cm="1">
        <f t="array" aca="1" ref="M30" ca="1">INDIRECT("試験情報記入表!AQ" &amp; I25+10)</f>
        <v/>
      </c>
      <c r="N30" s="183"/>
      <c r="O30" s="181" t="str" cm="1">
        <f t="array" aca="1" ref="O30" ca="1">INDIRECT("試験情報記入表!AO" &amp; O25+10)</f>
        <v/>
      </c>
      <c r="P30" s="182"/>
      <c r="Q30" s="182" t="str" cm="1">
        <f t="array" aca="1" ref="Q30" ca="1">INDIRECT("試験情報記入表!AP" &amp; O25+10)</f>
        <v/>
      </c>
      <c r="R30" s="182"/>
      <c r="S30" s="182" t="str" cm="1">
        <f t="array" aca="1" ref="S30" ca="1">INDIRECT("試験情報記入表!AQ" &amp; O25+10)</f>
        <v/>
      </c>
      <c r="T30" s="183"/>
      <c r="U30" s="181" t="str" cm="1">
        <f t="array" aca="1" ref="U30" ca="1">INDIRECT("試験情報記入表!AO" &amp; U25+10)</f>
        <v/>
      </c>
      <c r="V30" s="182"/>
      <c r="W30" s="182" t="str" cm="1">
        <f t="array" aca="1" ref="W30" ca="1">INDIRECT("試験情報記入表!AP" &amp; U25+10)</f>
        <v/>
      </c>
      <c r="X30" s="182"/>
      <c r="Y30" s="182" t="str" cm="1">
        <f t="array" aca="1" ref="Y30" ca="1">INDIRECT("試験情報記入表!AQ" &amp; U25+10)</f>
        <v/>
      </c>
      <c r="Z30" s="183"/>
      <c r="AA30" s="40"/>
    </row>
    <row r="31" spans="1:27" ht="33" customHeight="1" thickBot="1" x14ac:dyDescent="0.2">
      <c r="A31" s="44"/>
      <c r="B31" s="66" t="s">
        <v>230</v>
      </c>
      <c r="C31" s="184" t="str" cm="1">
        <f t="array" aca="1" ref="C31" ca="1">INDIRECT("試験情報記入表!AU" &amp; C25+10)</f>
        <v/>
      </c>
      <c r="D31" s="185"/>
      <c r="E31" s="185" t="str" cm="1">
        <f t="array" aca="1" ref="E31" ca="1">INDIRECT("試験情報記入表!AV" &amp; C25+10)</f>
        <v/>
      </c>
      <c r="F31" s="185"/>
      <c r="G31" s="185" t="str" cm="1">
        <f t="array" aca="1" ref="G31" ca="1">INDIRECT("試験情報記入表!AW" &amp; C25+10)</f>
        <v/>
      </c>
      <c r="H31" s="186"/>
      <c r="I31" s="184" t="str" cm="1">
        <f t="array" aca="1" ref="I31" ca="1">INDIRECT("試験情報記入表!AU" &amp; I25+10)</f>
        <v/>
      </c>
      <c r="J31" s="185"/>
      <c r="K31" s="185" t="str" cm="1">
        <f t="array" aca="1" ref="K31" ca="1">INDIRECT("試験情報記入表!AV" &amp; I25+10)</f>
        <v/>
      </c>
      <c r="L31" s="185"/>
      <c r="M31" s="185" t="str" cm="1">
        <f t="array" aca="1" ref="M31" ca="1">INDIRECT("試験情報記入表!AW" &amp; I25+10)</f>
        <v/>
      </c>
      <c r="N31" s="186"/>
      <c r="O31" s="184" t="str" cm="1">
        <f t="array" aca="1" ref="O31" ca="1">INDIRECT("試験情報記入表!AU" &amp; O25+10)</f>
        <v/>
      </c>
      <c r="P31" s="185"/>
      <c r="Q31" s="185" t="str" cm="1">
        <f t="array" aca="1" ref="Q31" ca="1">INDIRECT("試験情報記入表!AV" &amp; O25+10)</f>
        <v/>
      </c>
      <c r="R31" s="185"/>
      <c r="S31" s="185" t="str" cm="1">
        <f t="array" aca="1" ref="S31" ca="1">INDIRECT("試験情報記入表!AW" &amp; O25+10)</f>
        <v/>
      </c>
      <c r="T31" s="186"/>
      <c r="U31" s="184" t="str" cm="1">
        <f t="array" aca="1" ref="U31" ca="1">INDIRECT("試験情報記入表!AU" &amp; U25+10)</f>
        <v/>
      </c>
      <c r="V31" s="185"/>
      <c r="W31" s="185" t="str" cm="1">
        <f t="array" aca="1" ref="W31" ca="1">INDIRECT("試験情報記入表!AV" &amp; U25+10)</f>
        <v/>
      </c>
      <c r="X31" s="185"/>
      <c r="Y31" s="185" t="str" cm="1">
        <f t="array" aca="1" ref="Y31" ca="1">INDIRECT("試験情報記入表!AW" &amp; U25+10)</f>
        <v/>
      </c>
      <c r="Z31" s="186"/>
      <c r="AA31" s="40"/>
    </row>
    <row r="32" spans="1:27" ht="13.5" customHeight="1" x14ac:dyDescent="0.15">
      <c r="B32" s="43"/>
      <c r="C32" s="49"/>
      <c r="D32" s="49"/>
      <c r="E32" s="49"/>
      <c r="F32" s="49"/>
      <c r="G32" s="49"/>
      <c r="H32" s="49"/>
      <c r="I32" s="49"/>
      <c r="J32" s="49"/>
      <c r="K32" s="49"/>
      <c r="L32" s="49"/>
      <c r="M32" s="49"/>
      <c r="N32" s="49"/>
      <c r="O32" s="49"/>
      <c r="P32" s="49"/>
      <c r="Q32" s="49"/>
      <c r="R32" s="49"/>
      <c r="S32" s="49"/>
      <c r="T32" s="49"/>
      <c r="U32" s="49"/>
      <c r="V32" s="49"/>
      <c r="W32" s="49"/>
      <c r="X32" s="49"/>
      <c r="Y32" s="49"/>
      <c r="Z32" s="49"/>
      <c r="AA32" s="40"/>
    </row>
    <row r="33" spans="1:29" ht="13.5" customHeight="1" x14ac:dyDescent="0.15">
      <c r="B33" s="41"/>
      <c r="C33" s="40"/>
      <c r="D33" s="40"/>
      <c r="E33" s="40"/>
      <c r="F33" s="40"/>
      <c r="G33" s="40"/>
      <c r="H33" s="40"/>
      <c r="I33" s="40"/>
      <c r="J33" s="40"/>
      <c r="K33" s="40"/>
      <c r="L33" s="40"/>
      <c r="M33" s="40"/>
      <c r="N33" s="40"/>
      <c r="O33" s="40"/>
      <c r="P33" s="40"/>
      <c r="Q33" s="40"/>
      <c r="R33" s="40"/>
      <c r="S33" s="40"/>
      <c r="T33" s="40"/>
      <c r="U33" s="40"/>
      <c r="V33" s="40"/>
      <c r="W33" s="40"/>
      <c r="X33" s="40"/>
      <c r="Y33" s="40"/>
      <c r="Z33" s="40"/>
      <c r="AA33" s="40"/>
    </row>
    <row r="34" spans="1:29" ht="30" customHeight="1" x14ac:dyDescent="0.15">
      <c r="B34" s="41"/>
      <c r="C34" s="40"/>
      <c r="D34" s="40"/>
      <c r="E34" s="40"/>
      <c r="F34" s="40"/>
      <c r="G34" s="40"/>
      <c r="H34" s="40"/>
      <c r="I34" s="40"/>
      <c r="J34" s="40"/>
      <c r="K34" s="40"/>
      <c r="L34" s="40"/>
      <c r="M34" s="40"/>
      <c r="N34" s="207" t="str">
        <f>N2</f>
        <v xml:space="preserve"> 依物光            号</v>
      </c>
      <c r="O34" s="208"/>
      <c r="P34" s="208"/>
      <c r="Q34" s="208"/>
      <c r="R34" s="208"/>
      <c r="S34" s="208"/>
      <c r="T34" s="208"/>
      <c r="U34" s="208"/>
      <c r="V34" s="208"/>
      <c r="W34" s="209"/>
      <c r="X34" s="210" t="s">
        <v>32</v>
      </c>
      <c r="Y34" s="208"/>
      <c r="Z34" s="208"/>
      <c r="AA34" s="209"/>
    </row>
    <row r="35" spans="1:29" ht="30" customHeight="1" thickBot="1" x14ac:dyDescent="0.2">
      <c r="B35" s="41"/>
      <c r="C35" s="40"/>
      <c r="D35" s="40"/>
      <c r="E35" s="40"/>
      <c r="F35" s="40"/>
      <c r="G35" s="40"/>
      <c r="H35" s="40"/>
      <c r="I35" s="40"/>
      <c r="J35" s="40"/>
      <c r="K35" s="40"/>
      <c r="L35" s="40"/>
      <c r="M35" s="40"/>
      <c r="N35" s="40"/>
      <c r="O35" s="40"/>
      <c r="P35" s="40"/>
      <c r="Q35" s="40"/>
      <c r="R35" s="40"/>
      <c r="S35" s="40"/>
      <c r="T35" s="40"/>
      <c r="U35" s="40"/>
      <c r="V35" s="40"/>
      <c r="W35" s="40"/>
      <c r="X35" s="40"/>
      <c r="Y35" s="40"/>
      <c r="Z35" s="40"/>
      <c r="AA35" s="40"/>
    </row>
    <row r="36" spans="1:29" ht="37.5" customHeight="1" x14ac:dyDescent="0.15">
      <c r="B36" s="40"/>
      <c r="C36" s="193">
        <v>13</v>
      </c>
      <c r="D36" s="195" cm="1">
        <f t="array" aca="1" ref="D36" ca="1">INDIRECT("試験情報記入表!C" &amp; C36+10)</f>
        <v>0</v>
      </c>
      <c r="E36" s="196"/>
      <c r="F36" s="197" cm="1">
        <f t="array" aca="1" ref="F36" ca="1">IF(D36="拡散透過率", INDIRECT("試験情報記入表!B" &amp; C36+10) &amp; "_入射方位：" &amp; INDIRECT("試験情報記入表!AB" &amp; C36+10) &amp; "度", INDIRECT("試験情報記入表!B" &amp; C36+10))</f>
        <v>0</v>
      </c>
      <c r="G36" s="198"/>
      <c r="H36" s="199"/>
      <c r="I36" s="193">
        <v>14</v>
      </c>
      <c r="J36" s="195" cm="1">
        <f t="array" aca="1" ref="J36" ca="1">INDIRECT("試験情報記入表!C" &amp; I36+10)</f>
        <v>0</v>
      </c>
      <c r="K36" s="196"/>
      <c r="L36" s="197" cm="1">
        <f t="array" aca="1" ref="L36" ca="1">IF(J36="拡散透過率", INDIRECT("試験情報記入表!B" &amp; I36+10) &amp; "_入射方位：" &amp; INDIRECT("試験情報記入表!AB" &amp; I36+10) &amp; "度", INDIRECT("試験情報記入表!B" &amp; I36+10))</f>
        <v>0</v>
      </c>
      <c r="M36" s="198"/>
      <c r="N36" s="199"/>
      <c r="O36" s="193">
        <v>15</v>
      </c>
      <c r="P36" s="195" cm="1">
        <f t="array" aca="1" ref="P36" ca="1">INDIRECT("試験情報記入表!C" &amp; O36+10)</f>
        <v>0</v>
      </c>
      <c r="Q36" s="196"/>
      <c r="R36" s="197" cm="1">
        <f t="array" aca="1" ref="R36" ca="1">IF(P36="拡散透過率", INDIRECT("試験情報記入表!B" &amp; O36+10) &amp; "_入射方位：" &amp; INDIRECT("試験情報記入表!AB" &amp; O36+10) &amp; "度", INDIRECT("試験情報記入表!B" &amp; O36+10))</f>
        <v>0</v>
      </c>
      <c r="S36" s="198"/>
      <c r="T36" s="199"/>
      <c r="U36" s="193">
        <v>16</v>
      </c>
      <c r="V36" s="195" cm="1">
        <f t="array" aca="1" ref="V36" ca="1">INDIRECT("試験情報記入表!C" &amp; U36+10)</f>
        <v>0</v>
      </c>
      <c r="W36" s="196"/>
      <c r="X36" s="197" cm="1">
        <f t="array" aca="1" ref="X36" ca="1">IF(V36="拡散透過率", INDIRECT("試験情報記入表!B" &amp; U36+10) &amp; "_入射方位：" &amp; INDIRECT("試験情報記入表!AB" &amp; U36+10) &amp; "度", INDIRECT("試験情報記入表!B" &amp; U36+10))</f>
        <v>0</v>
      </c>
      <c r="Y36" s="198"/>
      <c r="Z36" s="199"/>
      <c r="AA36" s="40"/>
    </row>
    <row r="37" spans="1:29" ht="37.5" customHeight="1" thickBot="1" x14ac:dyDescent="0.2">
      <c r="B37" s="40"/>
      <c r="C37" s="194"/>
      <c r="D37" s="203" t="str" cm="1">
        <f t="array" aca="1" ref="D37" ca="1">"測距治具： "&amp;INDIRECT("試験情報記入表!L" &amp; C36+10)</f>
        <v xml:space="preserve">測距治具： </v>
      </c>
      <c r="E37" s="204"/>
      <c r="F37" s="200"/>
      <c r="G37" s="201"/>
      <c r="H37" s="202"/>
      <c r="I37" s="194"/>
      <c r="J37" s="203" t="str" cm="1">
        <f t="array" aca="1" ref="J37" ca="1">"測距治具： "&amp;INDIRECT("試験情報記入表!L" &amp; I36+10)</f>
        <v xml:space="preserve">測距治具： </v>
      </c>
      <c r="K37" s="204"/>
      <c r="L37" s="200"/>
      <c r="M37" s="201"/>
      <c r="N37" s="202"/>
      <c r="O37" s="194"/>
      <c r="P37" s="203" t="str" cm="1">
        <f t="array" aca="1" ref="P37" ca="1">"測距治具： "&amp;INDIRECT("試験情報記入表!L" &amp; O36+10)</f>
        <v xml:space="preserve">測距治具： </v>
      </c>
      <c r="Q37" s="204"/>
      <c r="R37" s="200"/>
      <c r="S37" s="201"/>
      <c r="T37" s="202"/>
      <c r="U37" s="194"/>
      <c r="V37" s="203" t="str" cm="1">
        <f t="array" aca="1" ref="V37" ca="1">"測距治具： "&amp;INDIRECT("試験情報記入表!L" &amp; U36+10)</f>
        <v xml:space="preserve">測距治具： </v>
      </c>
      <c r="W37" s="204"/>
      <c r="X37" s="200"/>
      <c r="Y37" s="201"/>
      <c r="Z37" s="202"/>
      <c r="AA37" s="40"/>
    </row>
    <row r="38" spans="1:29" ht="22.5" customHeight="1" thickBot="1" x14ac:dyDescent="0.2">
      <c r="B38" s="41"/>
      <c r="C38" s="190" t="s">
        <v>225</v>
      </c>
      <c r="D38" s="191"/>
      <c r="E38" s="191" t="s">
        <v>226</v>
      </c>
      <c r="F38" s="191"/>
      <c r="G38" s="191" t="s">
        <v>227</v>
      </c>
      <c r="H38" s="192"/>
      <c r="I38" s="190" t="s">
        <v>225</v>
      </c>
      <c r="J38" s="191"/>
      <c r="K38" s="191" t="s">
        <v>226</v>
      </c>
      <c r="L38" s="191"/>
      <c r="M38" s="191" t="s">
        <v>227</v>
      </c>
      <c r="N38" s="192"/>
      <c r="O38" s="190" t="s">
        <v>225</v>
      </c>
      <c r="P38" s="191"/>
      <c r="Q38" s="191" t="s">
        <v>226</v>
      </c>
      <c r="R38" s="191"/>
      <c r="S38" s="191" t="s">
        <v>227</v>
      </c>
      <c r="T38" s="192"/>
      <c r="U38" s="190" t="s">
        <v>225</v>
      </c>
      <c r="V38" s="191"/>
      <c r="W38" s="191" t="s">
        <v>226</v>
      </c>
      <c r="X38" s="191"/>
      <c r="Y38" s="191" t="s">
        <v>227</v>
      </c>
      <c r="Z38" s="192"/>
      <c r="AA38" s="40"/>
    </row>
    <row r="39" spans="1:29" ht="33" customHeight="1" x14ac:dyDescent="0.15">
      <c r="A39" s="44"/>
      <c r="B39" s="64" t="s">
        <v>224</v>
      </c>
      <c r="C39" s="187" t="str" cm="1">
        <f t="array" aca="1" ref="C39" ca="1">INDIRECT("試験情報記入表!AL" &amp; C36 + 10)</f>
        <v/>
      </c>
      <c r="D39" s="188"/>
      <c r="E39" s="188" t="str" cm="1">
        <f t="array" aca="1" ref="E39" ca="1">INDIRECT("試験情報記入表!AM" &amp; C36+ 10)</f>
        <v/>
      </c>
      <c r="F39" s="188"/>
      <c r="G39" s="188" t="str" cm="1">
        <f t="array" aca="1" ref="G39" ca="1">INDIRECT("試験情報記入表!AN" &amp; C36+10)</f>
        <v/>
      </c>
      <c r="H39" s="189"/>
      <c r="I39" s="187" t="str" cm="1">
        <f t="array" aca="1" ref="I39" ca="1">INDIRECT("試験情報記入表!AL" &amp; I36 + 10)</f>
        <v/>
      </c>
      <c r="J39" s="188"/>
      <c r="K39" s="188" t="str" cm="1">
        <f t="array" aca="1" ref="K39" ca="1">INDIRECT("試験情報記入表!AM" &amp; I36+ 10)</f>
        <v/>
      </c>
      <c r="L39" s="188"/>
      <c r="M39" s="188" t="str" cm="1">
        <f t="array" aca="1" ref="M39" ca="1">INDIRECT("試験情報記入表!AN" &amp; I36+10)</f>
        <v/>
      </c>
      <c r="N39" s="189"/>
      <c r="O39" s="187" t="str" cm="1">
        <f t="array" aca="1" ref="O39" ca="1">INDIRECT("試験情報記入表!AL" &amp; O36 + 10)</f>
        <v/>
      </c>
      <c r="P39" s="188"/>
      <c r="Q39" s="188" t="str" cm="1">
        <f t="array" aca="1" ref="Q39" ca="1">INDIRECT("試験情報記入表!AM" &amp; O36+ 10)</f>
        <v/>
      </c>
      <c r="R39" s="188"/>
      <c r="S39" s="188" t="str" cm="1">
        <f t="array" aca="1" ref="S39" ca="1">INDIRECT("試験情報記入表!AN" &amp; O36+10)</f>
        <v/>
      </c>
      <c r="T39" s="189"/>
      <c r="U39" s="187" t="str" cm="1">
        <f t="array" aca="1" ref="U39" ca="1">INDIRECT("試験情報記入表!AL" &amp; U36 + 10)</f>
        <v/>
      </c>
      <c r="V39" s="188"/>
      <c r="W39" s="188" t="str" cm="1">
        <f t="array" aca="1" ref="W39" ca="1">INDIRECT("試験情報記入表!AM" &amp; U36+ 10)</f>
        <v/>
      </c>
      <c r="X39" s="188"/>
      <c r="Y39" s="188" t="str" cm="1">
        <f t="array" aca="1" ref="Y39" ca="1">INDIRECT("試験情報記入表!AN" &amp; U36+10)</f>
        <v/>
      </c>
      <c r="Z39" s="189"/>
      <c r="AA39" s="40"/>
    </row>
    <row r="40" spans="1:29" ht="33" customHeight="1" x14ac:dyDescent="0.15">
      <c r="A40" s="44"/>
      <c r="B40" s="65" t="s">
        <v>228</v>
      </c>
      <c r="C40" s="181" t="str" cm="1">
        <f t="array" aca="1" ref="C40" ca="1">INDIRECT("試験情報記入表!AR" &amp; C36+10)</f>
        <v/>
      </c>
      <c r="D40" s="182"/>
      <c r="E40" s="182" t="str" cm="1">
        <f t="array" aca="1" ref="E40" ca="1">INDIRECT("試験情報記入表!AS" &amp; C36+10)</f>
        <v/>
      </c>
      <c r="F40" s="182"/>
      <c r="G40" s="182" t="str" cm="1">
        <f t="array" aca="1" ref="G40" ca="1">INDIRECT("試験情報記入表!AT" &amp; C36+10)</f>
        <v/>
      </c>
      <c r="H40" s="183"/>
      <c r="I40" s="181" t="str" cm="1">
        <f t="array" aca="1" ref="I40" ca="1">INDIRECT("試験情報記入表!AR" &amp; I36+10)</f>
        <v/>
      </c>
      <c r="J40" s="182"/>
      <c r="K40" s="182" t="str" cm="1">
        <f t="array" aca="1" ref="K40" ca="1">INDIRECT("試験情報記入表!AS" &amp; I36+10)</f>
        <v/>
      </c>
      <c r="L40" s="182"/>
      <c r="M40" s="182" t="str" cm="1">
        <f t="array" aca="1" ref="M40" ca="1">INDIRECT("試験情報記入表!AT" &amp; I36+10)</f>
        <v/>
      </c>
      <c r="N40" s="183"/>
      <c r="O40" s="181" t="str" cm="1">
        <f t="array" aca="1" ref="O40" ca="1">INDIRECT("試験情報記入表!AR" &amp; O36+10)</f>
        <v/>
      </c>
      <c r="P40" s="182"/>
      <c r="Q40" s="182" t="str" cm="1">
        <f t="array" aca="1" ref="Q40" ca="1">INDIRECT("試験情報記入表!AS" &amp; O36+10)</f>
        <v/>
      </c>
      <c r="R40" s="182"/>
      <c r="S40" s="182" t="str" cm="1">
        <f t="array" aca="1" ref="S40" ca="1">INDIRECT("試験情報記入表!AT" &amp; O36+10)</f>
        <v/>
      </c>
      <c r="T40" s="183"/>
      <c r="U40" s="181" t="str" cm="1">
        <f t="array" aca="1" ref="U40" ca="1">INDIRECT("試験情報記入表!AR" &amp; U36+10)</f>
        <v/>
      </c>
      <c r="V40" s="182"/>
      <c r="W40" s="182" t="str" cm="1">
        <f t="array" aca="1" ref="W40" ca="1">INDIRECT("試験情報記入表!AS" &amp; U36+10)</f>
        <v/>
      </c>
      <c r="X40" s="182"/>
      <c r="Y40" s="182" t="str" cm="1">
        <f t="array" aca="1" ref="Y40" ca="1">INDIRECT("試験情報記入表!AT" &amp; U36+10)</f>
        <v/>
      </c>
      <c r="Z40" s="183"/>
      <c r="AA40" s="40"/>
    </row>
    <row r="41" spans="1:29" ht="33" customHeight="1" x14ac:dyDescent="0.15">
      <c r="A41" s="44"/>
      <c r="B41" s="65" t="s">
        <v>229</v>
      </c>
      <c r="C41" s="181" t="str" cm="1">
        <f t="array" aca="1" ref="C41" ca="1">INDIRECT("試験情報記入表!AO" &amp; C36+10)</f>
        <v/>
      </c>
      <c r="D41" s="182"/>
      <c r="E41" s="182" t="str" cm="1">
        <f t="array" aca="1" ref="E41" ca="1">INDIRECT("試験情報記入表!AP" &amp; C36+10)</f>
        <v/>
      </c>
      <c r="F41" s="182"/>
      <c r="G41" s="182" t="str" cm="1">
        <f t="array" aca="1" ref="G41" ca="1">INDIRECT("試験情報記入表!AQ" &amp; C36+10)</f>
        <v/>
      </c>
      <c r="H41" s="183"/>
      <c r="I41" s="181" t="str" cm="1">
        <f t="array" aca="1" ref="I41" ca="1">INDIRECT("試験情報記入表!AO" &amp; I36+10)</f>
        <v/>
      </c>
      <c r="J41" s="182"/>
      <c r="K41" s="182" t="str" cm="1">
        <f t="array" aca="1" ref="K41" ca="1">INDIRECT("試験情報記入表!AP" &amp; I36+10)</f>
        <v/>
      </c>
      <c r="L41" s="182"/>
      <c r="M41" s="182" t="str" cm="1">
        <f t="array" aca="1" ref="M41" ca="1">INDIRECT("試験情報記入表!AQ" &amp; I36+10)</f>
        <v/>
      </c>
      <c r="N41" s="183"/>
      <c r="O41" s="181" t="str" cm="1">
        <f t="array" aca="1" ref="O41" ca="1">INDIRECT("試験情報記入表!AO" &amp; O36+10)</f>
        <v/>
      </c>
      <c r="P41" s="182"/>
      <c r="Q41" s="182" t="str" cm="1">
        <f t="array" aca="1" ref="Q41" ca="1">INDIRECT("試験情報記入表!AP" &amp; O36+10)</f>
        <v/>
      </c>
      <c r="R41" s="182"/>
      <c r="S41" s="182" t="str" cm="1">
        <f t="array" aca="1" ref="S41" ca="1">INDIRECT("試験情報記入表!AQ" &amp; O36+10)</f>
        <v/>
      </c>
      <c r="T41" s="183"/>
      <c r="U41" s="181" t="str" cm="1">
        <f t="array" aca="1" ref="U41" ca="1">INDIRECT("試験情報記入表!AO" &amp; U36+10)</f>
        <v/>
      </c>
      <c r="V41" s="182"/>
      <c r="W41" s="182" t="str" cm="1">
        <f t="array" aca="1" ref="W41" ca="1">INDIRECT("試験情報記入表!AP" &amp; U36+10)</f>
        <v/>
      </c>
      <c r="X41" s="182"/>
      <c r="Y41" s="182" t="str" cm="1">
        <f t="array" aca="1" ref="Y41" ca="1">INDIRECT("試験情報記入表!AQ" &amp; U36+10)</f>
        <v/>
      </c>
      <c r="Z41" s="183"/>
      <c r="AA41" s="40"/>
    </row>
    <row r="42" spans="1:29" ht="33" customHeight="1" thickBot="1" x14ac:dyDescent="0.2">
      <c r="A42" s="44"/>
      <c r="B42" s="66" t="s">
        <v>230</v>
      </c>
      <c r="C42" s="184" t="str" cm="1">
        <f t="array" aca="1" ref="C42" ca="1">INDIRECT("試験情報記入表!AU" &amp; C36+10)</f>
        <v/>
      </c>
      <c r="D42" s="185"/>
      <c r="E42" s="185" t="str" cm="1">
        <f t="array" aca="1" ref="E42" ca="1">INDIRECT("試験情報記入表!AV" &amp; C36+10)</f>
        <v/>
      </c>
      <c r="F42" s="185"/>
      <c r="G42" s="185" t="str" cm="1">
        <f t="array" aca="1" ref="G42" ca="1">INDIRECT("試験情報記入表!AW" &amp; C36+10)</f>
        <v/>
      </c>
      <c r="H42" s="186"/>
      <c r="I42" s="184" t="str" cm="1">
        <f t="array" aca="1" ref="I42" ca="1">INDIRECT("試験情報記入表!AU" &amp; I36+10)</f>
        <v/>
      </c>
      <c r="J42" s="185"/>
      <c r="K42" s="185" t="str" cm="1">
        <f t="array" aca="1" ref="K42" ca="1">INDIRECT("試験情報記入表!AV" &amp; I36+10)</f>
        <v/>
      </c>
      <c r="L42" s="185"/>
      <c r="M42" s="185" t="str" cm="1">
        <f t="array" aca="1" ref="M42" ca="1">INDIRECT("試験情報記入表!AW" &amp; I36+10)</f>
        <v/>
      </c>
      <c r="N42" s="186"/>
      <c r="O42" s="184" t="str" cm="1">
        <f t="array" aca="1" ref="O42" ca="1">INDIRECT("試験情報記入表!AU" &amp; O36+10)</f>
        <v/>
      </c>
      <c r="P42" s="185"/>
      <c r="Q42" s="185" t="str" cm="1">
        <f t="array" aca="1" ref="Q42" ca="1">INDIRECT("試験情報記入表!AV" &amp; O36+10)</f>
        <v/>
      </c>
      <c r="R42" s="185"/>
      <c r="S42" s="185" t="str" cm="1">
        <f t="array" aca="1" ref="S42" ca="1">INDIRECT("試験情報記入表!AW" &amp; O36+10)</f>
        <v/>
      </c>
      <c r="T42" s="186"/>
      <c r="U42" s="184" t="str" cm="1">
        <f t="array" aca="1" ref="U42" ca="1">INDIRECT("試験情報記入表!AU" &amp; U36+10)</f>
        <v/>
      </c>
      <c r="V42" s="185"/>
      <c r="W42" s="185" t="str" cm="1">
        <f t="array" aca="1" ref="W42" ca="1">INDIRECT("試験情報記入表!AV" &amp; U36+10)</f>
        <v/>
      </c>
      <c r="X42" s="185"/>
      <c r="Y42" s="185" t="str" cm="1">
        <f t="array" aca="1" ref="Y42" ca="1">INDIRECT("試験情報記入表!AW" &amp; U36+10)</f>
        <v/>
      </c>
      <c r="Z42" s="186"/>
      <c r="AA42" s="40"/>
      <c r="AC42" s="49"/>
    </row>
    <row r="43" spans="1:29" ht="37.5" customHeight="1" x14ac:dyDescent="0.15">
      <c r="B43" s="43"/>
      <c r="C43" s="193">
        <v>17</v>
      </c>
      <c r="D43" s="195" cm="1">
        <f t="array" aca="1" ref="D43" ca="1">INDIRECT("試験情報記入表!C" &amp; C43+10)</f>
        <v>0</v>
      </c>
      <c r="E43" s="196"/>
      <c r="F43" s="197" cm="1">
        <f t="array" aca="1" ref="F43" ca="1">IF(D43="拡散透過率", INDIRECT("試験情報記入表!B" &amp; C43+10) &amp; "_入射方位：" &amp; INDIRECT("試験情報記入表!AB" &amp; C43+10) &amp; "度", INDIRECT("試験情報記入表!B" &amp; C43+10))</f>
        <v>0</v>
      </c>
      <c r="G43" s="198"/>
      <c r="H43" s="199"/>
      <c r="I43" s="193">
        <v>18</v>
      </c>
      <c r="J43" s="195" cm="1">
        <f t="array" aca="1" ref="J43" ca="1">INDIRECT("試験情報記入表!C" &amp; I43+10)</f>
        <v>0</v>
      </c>
      <c r="K43" s="196"/>
      <c r="L43" s="197" cm="1">
        <f t="array" aca="1" ref="L43" ca="1">IF(J43="拡散透過率", INDIRECT("試験情報記入表!B" &amp; I43+10) &amp; "_入射方位：" &amp; INDIRECT("試験情報記入表!AB" &amp; I43+10) &amp; "度", INDIRECT("試験情報記入表!B" &amp; I43+10))</f>
        <v>0</v>
      </c>
      <c r="M43" s="198"/>
      <c r="N43" s="199"/>
      <c r="O43" s="193">
        <v>19</v>
      </c>
      <c r="P43" s="195" cm="1">
        <f t="array" aca="1" ref="P43" ca="1">INDIRECT("試験情報記入表!C" &amp; O43+10)</f>
        <v>0</v>
      </c>
      <c r="Q43" s="196"/>
      <c r="R43" s="197" cm="1">
        <f t="array" aca="1" ref="R43" ca="1">IF(P43="拡散透過率", INDIRECT("試験情報記入表!B" &amp; O43+10) &amp; "_入射方位：" &amp; INDIRECT("試験情報記入表!AB" &amp; O43+10) &amp; "度", INDIRECT("試験情報記入表!B" &amp; O43+10))</f>
        <v>0</v>
      </c>
      <c r="S43" s="198"/>
      <c r="T43" s="199"/>
      <c r="U43" s="193">
        <v>20</v>
      </c>
      <c r="V43" s="195" cm="1">
        <f t="array" aca="1" ref="V43" ca="1">INDIRECT("試験情報記入表!C" &amp; U43+10)</f>
        <v>0</v>
      </c>
      <c r="W43" s="196"/>
      <c r="X43" s="197" cm="1">
        <f t="array" aca="1" ref="X43" ca="1">IF(V43="拡散透過率", INDIRECT("試験情報記入表!B" &amp; U43+10) &amp; "_入射方位：" &amp; INDIRECT("試験情報記入表!AB" &amp; U43+10) &amp; "度", INDIRECT("試験情報記入表!B" &amp; U43+10))</f>
        <v>0</v>
      </c>
      <c r="Y43" s="198"/>
      <c r="Z43" s="199"/>
      <c r="AA43" s="40"/>
    </row>
    <row r="44" spans="1:29" ht="37.5" customHeight="1" thickBot="1" x14ac:dyDescent="0.2">
      <c r="B44" s="41"/>
      <c r="C44" s="194"/>
      <c r="D44" s="203" t="str" cm="1">
        <f t="array" aca="1" ref="D44" ca="1">"測距治具： "&amp;INDIRECT("試験情報記入表!L" &amp; C43+10)</f>
        <v xml:space="preserve">測距治具： </v>
      </c>
      <c r="E44" s="204"/>
      <c r="F44" s="200"/>
      <c r="G44" s="201"/>
      <c r="H44" s="202"/>
      <c r="I44" s="194"/>
      <c r="J44" s="203" t="str" cm="1">
        <f t="array" aca="1" ref="J44" ca="1">"測距治具： "&amp;INDIRECT("試験情報記入表!L" &amp; I43+10)</f>
        <v xml:space="preserve">測距治具： </v>
      </c>
      <c r="K44" s="204"/>
      <c r="L44" s="200"/>
      <c r="M44" s="201"/>
      <c r="N44" s="202"/>
      <c r="O44" s="194"/>
      <c r="P44" s="203" t="str" cm="1">
        <f t="array" aca="1" ref="P44" ca="1">"測距治具： "&amp;INDIRECT("試験情報記入表!L" &amp; O43+10)</f>
        <v xml:space="preserve">測距治具： </v>
      </c>
      <c r="Q44" s="204"/>
      <c r="R44" s="200"/>
      <c r="S44" s="201"/>
      <c r="T44" s="202"/>
      <c r="U44" s="194"/>
      <c r="V44" s="203" t="str" cm="1">
        <f t="array" aca="1" ref="V44" ca="1">"測距治具： "&amp;INDIRECT("試験情報記入表!L" &amp; U43+10)</f>
        <v xml:space="preserve">測距治具： </v>
      </c>
      <c r="W44" s="204"/>
      <c r="X44" s="200"/>
      <c r="Y44" s="201"/>
      <c r="Z44" s="202"/>
      <c r="AA44" s="40"/>
    </row>
    <row r="45" spans="1:29" s="49" customFormat="1" ht="22.5" customHeight="1" thickBot="1" x14ac:dyDescent="0.2">
      <c r="A45" s="40"/>
      <c r="B45" s="41"/>
      <c r="C45" s="190" t="s">
        <v>225</v>
      </c>
      <c r="D45" s="191"/>
      <c r="E45" s="191" t="s">
        <v>226</v>
      </c>
      <c r="F45" s="191"/>
      <c r="G45" s="191" t="s">
        <v>227</v>
      </c>
      <c r="H45" s="192"/>
      <c r="I45" s="190" t="s">
        <v>225</v>
      </c>
      <c r="J45" s="191"/>
      <c r="K45" s="191" t="s">
        <v>226</v>
      </c>
      <c r="L45" s="191"/>
      <c r="M45" s="191" t="s">
        <v>227</v>
      </c>
      <c r="N45" s="192"/>
      <c r="O45" s="190" t="s">
        <v>225</v>
      </c>
      <c r="P45" s="191"/>
      <c r="Q45" s="191" t="s">
        <v>226</v>
      </c>
      <c r="R45" s="191"/>
      <c r="S45" s="191" t="s">
        <v>227</v>
      </c>
      <c r="T45" s="192"/>
      <c r="U45" s="190" t="s">
        <v>225</v>
      </c>
      <c r="V45" s="191"/>
      <c r="W45" s="191" t="s">
        <v>226</v>
      </c>
      <c r="X45" s="191"/>
      <c r="Y45" s="191" t="s">
        <v>227</v>
      </c>
      <c r="Z45" s="192"/>
      <c r="AA45" s="40"/>
      <c r="AB45" s="40"/>
      <c r="AC45" s="40"/>
    </row>
    <row r="46" spans="1:29" s="49" customFormat="1" ht="33" customHeight="1" x14ac:dyDescent="0.15">
      <c r="A46" s="44"/>
      <c r="B46" s="64" t="s">
        <v>224</v>
      </c>
      <c r="C46" s="187" t="str" cm="1">
        <f t="array" aca="1" ref="C46" ca="1">INDIRECT("試験情報記入表!AL" &amp; C43 + 10)</f>
        <v/>
      </c>
      <c r="D46" s="188"/>
      <c r="E46" s="188" t="str" cm="1">
        <f t="array" aca="1" ref="E46" ca="1">INDIRECT("試験情報記入表!AM" &amp; C43+ 10)</f>
        <v/>
      </c>
      <c r="F46" s="188"/>
      <c r="G46" s="188" t="str" cm="1">
        <f t="array" aca="1" ref="G46" ca="1">INDIRECT("試験情報記入表!AN" &amp; C43+10)</f>
        <v/>
      </c>
      <c r="H46" s="189"/>
      <c r="I46" s="187" t="str" cm="1">
        <f t="array" aca="1" ref="I46" ca="1">INDIRECT("試験情報記入表!AL" &amp; I43 + 10)</f>
        <v/>
      </c>
      <c r="J46" s="188"/>
      <c r="K46" s="188" t="str" cm="1">
        <f t="array" aca="1" ref="K46" ca="1">INDIRECT("試験情報記入表!AM" &amp; I43+ 10)</f>
        <v/>
      </c>
      <c r="L46" s="188"/>
      <c r="M46" s="188" t="str" cm="1">
        <f t="array" aca="1" ref="M46" ca="1">INDIRECT("試験情報記入表!AN" &amp; I43+10)</f>
        <v/>
      </c>
      <c r="N46" s="189"/>
      <c r="O46" s="187" t="str" cm="1">
        <f t="array" aca="1" ref="O46" ca="1">INDIRECT("試験情報記入表!AL" &amp; O43 + 10)</f>
        <v/>
      </c>
      <c r="P46" s="188"/>
      <c r="Q46" s="188" t="str" cm="1">
        <f t="array" aca="1" ref="Q46" ca="1">INDIRECT("試験情報記入表!AM" &amp; O43+ 10)</f>
        <v/>
      </c>
      <c r="R46" s="188"/>
      <c r="S46" s="188" t="str" cm="1">
        <f t="array" aca="1" ref="S46" ca="1">INDIRECT("試験情報記入表!AN" &amp; O43+10)</f>
        <v/>
      </c>
      <c r="T46" s="189"/>
      <c r="U46" s="187" t="str" cm="1">
        <f t="array" aca="1" ref="U46" ca="1">INDIRECT("試験情報記入表!AL" &amp; U43 + 10)</f>
        <v/>
      </c>
      <c r="V46" s="188"/>
      <c r="W46" s="188" t="str" cm="1">
        <f t="array" aca="1" ref="W46" ca="1">INDIRECT("試験情報記入表!AM" &amp; U43+ 10)</f>
        <v/>
      </c>
      <c r="X46" s="188"/>
      <c r="Y46" s="188" t="str" cm="1">
        <f t="array" aca="1" ref="Y46" ca="1">INDIRECT("試験情報記入表!AN" &amp; U43+10)</f>
        <v/>
      </c>
      <c r="Z46" s="189"/>
      <c r="AA46" s="40"/>
      <c r="AB46" s="40"/>
      <c r="AC46" s="40"/>
    </row>
    <row r="47" spans="1:29" s="49" customFormat="1" ht="33" customHeight="1" x14ac:dyDescent="0.15">
      <c r="A47" s="44"/>
      <c r="B47" s="65" t="s">
        <v>228</v>
      </c>
      <c r="C47" s="181" t="str" cm="1">
        <f t="array" aca="1" ref="C47" ca="1">INDIRECT("試験情報記入表!AR" &amp; C43+10)</f>
        <v/>
      </c>
      <c r="D47" s="182"/>
      <c r="E47" s="182" t="str" cm="1">
        <f t="array" aca="1" ref="E47" ca="1">INDIRECT("試験情報記入表!AS" &amp; C43+10)</f>
        <v/>
      </c>
      <c r="F47" s="182"/>
      <c r="G47" s="182" t="str" cm="1">
        <f t="array" aca="1" ref="G47" ca="1">INDIRECT("試験情報記入表!AT" &amp; C43+10)</f>
        <v/>
      </c>
      <c r="H47" s="183"/>
      <c r="I47" s="181" t="str" cm="1">
        <f t="array" aca="1" ref="I47" ca="1">INDIRECT("試験情報記入表!AR" &amp; I43+10)</f>
        <v/>
      </c>
      <c r="J47" s="182"/>
      <c r="K47" s="182" t="str" cm="1">
        <f t="array" aca="1" ref="K47" ca="1">INDIRECT("試験情報記入表!AS" &amp; I43+10)</f>
        <v/>
      </c>
      <c r="L47" s="182"/>
      <c r="M47" s="182" t="str" cm="1">
        <f t="array" aca="1" ref="M47" ca="1">INDIRECT("試験情報記入表!AT" &amp; I43+10)</f>
        <v/>
      </c>
      <c r="N47" s="183"/>
      <c r="O47" s="181" t="str" cm="1">
        <f t="array" aca="1" ref="O47" ca="1">INDIRECT("試験情報記入表!AR" &amp; O43+10)</f>
        <v/>
      </c>
      <c r="P47" s="182"/>
      <c r="Q47" s="182" t="str" cm="1">
        <f t="array" aca="1" ref="Q47" ca="1">INDIRECT("試験情報記入表!AS" &amp; O43+10)</f>
        <v/>
      </c>
      <c r="R47" s="182"/>
      <c r="S47" s="182" t="str" cm="1">
        <f t="array" aca="1" ref="S47" ca="1">INDIRECT("試験情報記入表!AT" &amp; O43+10)</f>
        <v/>
      </c>
      <c r="T47" s="183"/>
      <c r="U47" s="181" t="str" cm="1">
        <f t="array" aca="1" ref="U47" ca="1">INDIRECT("試験情報記入表!AR" &amp; U43+10)</f>
        <v/>
      </c>
      <c r="V47" s="182"/>
      <c r="W47" s="182" t="str" cm="1">
        <f t="array" aca="1" ref="W47" ca="1">INDIRECT("試験情報記入表!AS" &amp; U43+10)</f>
        <v/>
      </c>
      <c r="X47" s="182"/>
      <c r="Y47" s="182" t="str" cm="1">
        <f t="array" aca="1" ref="Y47" ca="1">INDIRECT("試験情報記入表!AT" &amp; U43+10)</f>
        <v/>
      </c>
      <c r="Z47" s="183"/>
      <c r="AA47" s="40"/>
      <c r="AB47" s="40"/>
      <c r="AC47" s="40"/>
    </row>
    <row r="48" spans="1:29" ht="33" customHeight="1" x14ac:dyDescent="0.15">
      <c r="A48" s="44"/>
      <c r="B48" s="65" t="s">
        <v>229</v>
      </c>
      <c r="C48" s="181" t="str" cm="1">
        <f t="array" aca="1" ref="C48" ca="1">INDIRECT("試験情報記入表!AO" &amp; C43+10)</f>
        <v/>
      </c>
      <c r="D48" s="182"/>
      <c r="E48" s="182" t="str" cm="1">
        <f t="array" aca="1" ref="E48" ca="1">INDIRECT("試験情報記入表!AP" &amp; C43+10)</f>
        <v/>
      </c>
      <c r="F48" s="182"/>
      <c r="G48" s="182" t="str" cm="1">
        <f t="array" aca="1" ref="G48" ca="1">INDIRECT("試験情報記入表!AQ" &amp; C43+10)</f>
        <v/>
      </c>
      <c r="H48" s="183"/>
      <c r="I48" s="181" t="str" cm="1">
        <f t="array" aca="1" ref="I48" ca="1">INDIRECT("試験情報記入表!AO" &amp; I43+10)</f>
        <v/>
      </c>
      <c r="J48" s="182"/>
      <c r="K48" s="182" t="str" cm="1">
        <f t="array" aca="1" ref="K48" ca="1">INDIRECT("試験情報記入表!AP" &amp; I43+10)</f>
        <v/>
      </c>
      <c r="L48" s="182"/>
      <c r="M48" s="182" t="str" cm="1">
        <f t="array" aca="1" ref="M48" ca="1">INDIRECT("試験情報記入表!AQ" &amp; I43+10)</f>
        <v/>
      </c>
      <c r="N48" s="183"/>
      <c r="O48" s="181" t="str" cm="1">
        <f t="array" aca="1" ref="O48" ca="1">INDIRECT("試験情報記入表!AO" &amp; O43+10)</f>
        <v/>
      </c>
      <c r="P48" s="182"/>
      <c r="Q48" s="182" t="str" cm="1">
        <f t="array" aca="1" ref="Q48" ca="1">INDIRECT("試験情報記入表!AP" &amp; O43+10)</f>
        <v/>
      </c>
      <c r="R48" s="182"/>
      <c r="S48" s="182" t="str" cm="1">
        <f t="array" aca="1" ref="S48" ca="1">INDIRECT("試験情報記入表!AQ" &amp; O43+10)</f>
        <v/>
      </c>
      <c r="T48" s="183"/>
      <c r="U48" s="181" t="str" cm="1">
        <f t="array" aca="1" ref="U48" ca="1">INDIRECT("試験情報記入表!AO" &amp; U43+10)</f>
        <v/>
      </c>
      <c r="V48" s="182"/>
      <c r="W48" s="182" t="str" cm="1">
        <f t="array" aca="1" ref="W48" ca="1">INDIRECT("試験情報記入表!AP" &amp; U43+10)</f>
        <v/>
      </c>
      <c r="X48" s="182"/>
      <c r="Y48" s="182" t="str" cm="1">
        <f t="array" aca="1" ref="Y48" ca="1">INDIRECT("試験情報記入表!AQ" &amp; U43+10)</f>
        <v/>
      </c>
      <c r="Z48" s="183"/>
      <c r="AA48" s="40"/>
      <c r="AC48" s="50"/>
    </row>
    <row r="49" spans="1:29" ht="33" customHeight="1" thickBot="1" x14ac:dyDescent="0.2">
      <c r="A49" s="44"/>
      <c r="B49" s="66" t="s">
        <v>230</v>
      </c>
      <c r="C49" s="184" t="str" cm="1">
        <f t="array" aca="1" ref="C49" ca="1">INDIRECT("試験情報記入表!AU" &amp; C43+10)</f>
        <v/>
      </c>
      <c r="D49" s="185"/>
      <c r="E49" s="185" t="str" cm="1">
        <f t="array" aca="1" ref="E49" ca="1">INDIRECT("試験情報記入表!AV" &amp; C43+10)</f>
        <v/>
      </c>
      <c r="F49" s="185"/>
      <c r="G49" s="185" t="str" cm="1">
        <f t="array" aca="1" ref="G49" ca="1">INDIRECT("試験情報記入表!AW" &amp; C43+10)</f>
        <v/>
      </c>
      <c r="H49" s="186"/>
      <c r="I49" s="184" t="str" cm="1">
        <f t="array" aca="1" ref="I49" ca="1">INDIRECT("試験情報記入表!AU" &amp; I43+10)</f>
        <v/>
      </c>
      <c r="J49" s="185"/>
      <c r="K49" s="185" t="str" cm="1">
        <f t="array" aca="1" ref="K49" ca="1">INDIRECT("試験情報記入表!AV" &amp; I43+10)</f>
        <v/>
      </c>
      <c r="L49" s="185"/>
      <c r="M49" s="185" t="str" cm="1">
        <f t="array" aca="1" ref="M49" ca="1">INDIRECT("試験情報記入表!AW" &amp; I43+10)</f>
        <v/>
      </c>
      <c r="N49" s="186"/>
      <c r="O49" s="184" t="str" cm="1">
        <f t="array" aca="1" ref="O49" ca="1">INDIRECT("試験情報記入表!AU" &amp; O43+10)</f>
        <v/>
      </c>
      <c r="P49" s="185"/>
      <c r="Q49" s="185" t="str" cm="1">
        <f t="array" aca="1" ref="Q49" ca="1">INDIRECT("試験情報記入表!AV" &amp; O43+10)</f>
        <v/>
      </c>
      <c r="R49" s="185"/>
      <c r="S49" s="185" t="str" cm="1">
        <f t="array" aca="1" ref="S49" ca="1">INDIRECT("試験情報記入表!AW" &amp; O43+10)</f>
        <v/>
      </c>
      <c r="T49" s="186"/>
      <c r="U49" s="184" t="str" cm="1">
        <f t="array" aca="1" ref="U49" ca="1">INDIRECT("試験情報記入表!AU" &amp; U43+10)</f>
        <v/>
      </c>
      <c r="V49" s="185"/>
      <c r="W49" s="185" t="str" cm="1">
        <f t="array" aca="1" ref="W49" ca="1">INDIRECT("試験情報記入表!AV" &amp; U43+10)</f>
        <v/>
      </c>
      <c r="X49" s="185"/>
      <c r="Y49" s="185" t="str" cm="1">
        <f t="array" aca="1" ref="Y49" ca="1">INDIRECT("試験情報記入表!AW" &amp; U43+10)</f>
        <v/>
      </c>
      <c r="Z49" s="186"/>
      <c r="AA49" s="40"/>
      <c r="AC49" s="50"/>
    </row>
    <row r="50" spans="1:29" ht="37.5" customHeight="1" x14ac:dyDescent="0.15">
      <c r="B50" s="43"/>
      <c r="C50" s="193">
        <v>21</v>
      </c>
      <c r="D50" s="195" cm="1">
        <f t="array" aca="1" ref="D50" ca="1">INDIRECT("試験情報記入表!C" &amp; C50+10)</f>
        <v>0</v>
      </c>
      <c r="E50" s="196"/>
      <c r="F50" s="197" cm="1">
        <f t="array" aca="1" ref="F50" ca="1">IF(D50="拡散透過率", INDIRECT("試験情報記入表!B" &amp; C50+10) &amp; "_入射方位：" &amp; INDIRECT("試験情報記入表!AB" &amp; C50+10) &amp; "度", INDIRECT("試験情報記入表!B" &amp; C50+10))</f>
        <v>0</v>
      </c>
      <c r="G50" s="198"/>
      <c r="H50" s="199"/>
      <c r="I50" s="193">
        <v>22</v>
      </c>
      <c r="J50" s="195" cm="1">
        <f t="array" aca="1" ref="J50" ca="1">INDIRECT("試験情報記入表!C" &amp; I50+10)</f>
        <v>0</v>
      </c>
      <c r="K50" s="196"/>
      <c r="L50" s="197" cm="1">
        <f t="array" aca="1" ref="L50" ca="1">IF(J50="拡散透過率", INDIRECT("試験情報記入表!B" &amp; I50+10) &amp; "_入射方位：" &amp; INDIRECT("試験情報記入表!AB" &amp; I50+10) &amp; "度", INDIRECT("試験情報記入表!B" &amp; I50+10))</f>
        <v>0</v>
      </c>
      <c r="M50" s="198"/>
      <c r="N50" s="199"/>
      <c r="O50" s="193">
        <v>23</v>
      </c>
      <c r="P50" s="195" cm="1">
        <f t="array" aca="1" ref="P50" ca="1">INDIRECT("試験情報記入表!C" &amp; O50+10)</f>
        <v>0</v>
      </c>
      <c r="Q50" s="196"/>
      <c r="R50" s="197" cm="1">
        <f t="array" aca="1" ref="R50" ca="1">IF(P50="拡散透過率", INDIRECT("試験情報記入表!B" &amp; O50+10) &amp; "_入射方位：" &amp; INDIRECT("試験情報記入表!AB" &amp; O50+10) &amp; "度", INDIRECT("試験情報記入表!B" &amp; O50+10))</f>
        <v>0</v>
      </c>
      <c r="S50" s="198"/>
      <c r="T50" s="199"/>
      <c r="U50" s="193">
        <v>24</v>
      </c>
      <c r="V50" s="195" cm="1">
        <f t="array" aca="1" ref="V50" ca="1">INDIRECT("試験情報記入表!C" &amp; U50+10)</f>
        <v>0</v>
      </c>
      <c r="W50" s="196"/>
      <c r="X50" s="197" cm="1">
        <f t="array" aca="1" ref="X50" ca="1">IF(V50="拡散透過率", INDIRECT("試験情報記入表!B" &amp; U50+10) &amp; "_入射方位：" &amp; INDIRECT("試験情報記入表!AB" &amp; U50+10) &amp; "度", INDIRECT("試験情報記入表!B" &amp; U50+10))</f>
        <v>0</v>
      </c>
      <c r="Y50" s="198"/>
      <c r="Z50" s="199"/>
      <c r="AA50" s="40"/>
      <c r="AC50" s="50"/>
    </row>
    <row r="51" spans="1:29" ht="37.5" customHeight="1" thickBot="1" x14ac:dyDescent="0.2">
      <c r="B51" s="41"/>
      <c r="C51" s="194"/>
      <c r="D51" s="203" t="str" cm="1">
        <f t="array" aca="1" ref="D51" ca="1">"測距治具： "&amp;INDIRECT("試験情報記入表!L" &amp; C50+10)</f>
        <v xml:space="preserve">測距治具： </v>
      </c>
      <c r="E51" s="204"/>
      <c r="F51" s="200"/>
      <c r="G51" s="201"/>
      <c r="H51" s="202"/>
      <c r="I51" s="194"/>
      <c r="J51" s="203" t="str" cm="1">
        <f t="array" aca="1" ref="J51" ca="1">"測距治具： "&amp;INDIRECT("試験情報記入表!L" &amp; I50+10)</f>
        <v xml:space="preserve">測距治具： </v>
      </c>
      <c r="K51" s="204"/>
      <c r="L51" s="200"/>
      <c r="M51" s="201"/>
      <c r="N51" s="202"/>
      <c r="O51" s="194"/>
      <c r="P51" s="203" t="str" cm="1">
        <f t="array" aca="1" ref="P51" ca="1">"測距治具： "&amp;INDIRECT("試験情報記入表!L" &amp; O50+10)</f>
        <v xml:space="preserve">測距治具： </v>
      </c>
      <c r="Q51" s="204"/>
      <c r="R51" s="200"/>
      <c r="S51" s="201"/>
      <c r="T51" s="202"/>
      <c r="U51" s="194"/>
      <c r="V51" s="203" t="str" cm="1">
        <f t="array" aca="1" ref="V51" ca="1">"測距治具： "&amp;INDIRECT("試験情報記入表!L" &amp; U50+10)</f>
        <v xml:space="preserve">測距治具： </v>
      </c>
      <c r="W51" s="204"/>
      <c r="X51" s="200"/>
      <c r="Y51" s="201"/>
      <c r="Z51" s="202"/>
      <c r="AA51" s="40"/>
      <c r="AC51" s="50"/>
    </row>
    <row r="52" spans="1:29" ht="22.5" customHeight="1" thickBot="1" x14ac:dyDescent="0.2">
      <c r="B52" s="41"/>
      <c r="C52" s="190" t="s">
        <v>225</v>
      </c>
      <c r="D52" s="191"/>
      <c r="E52" s="191" t="s">
        <v>226</v>
      </c>
      <c r="F52" s="191"/>
      <c r="G52" s="191" t="s">
        <v>227</v>
      </c>
      <c r="H52" s="192"/>
      <c r="I52" s="190" t="s">
        <v>225</v>
      </c>
      <c r="J52" s="191"/>
      <c r="K52" s="191" t="s">
        <v>226</v>
      </c>
      <c r="L52" s="191"/>
      <c r="M52" s="191" t="s">
        <v>227</v>
      </c>
      <c r="N52" s="192"/>
      <c r="O52" s="190" t="s">
        <v>225</v>
      </c>
      <c r="P52" s="191"/>
      <c r="Q52" s="191" t="s">
        <v>226</v>
      </c>
      <c r="R52" s="191"/>
      <c r="S52" s="191" t="s">
        <v>227</v>
      </c>
      <c r="T52" s="192"/>
      <c r="U52" s="190" t="s">
        <v>225</v>
      </c>
      <c r="V52" s="191"/>
      <c r="W52" s="191" t="s">
        <v>226</v>
      </c>
      <c r="X52" s="191"/>
      <c r="Y52" s="191" t="s">
        <v>227</v>
      </c>
      <c r="Z52" s="192"/>
      <c r="AA52" s="40"/>
      <c r="AC52" s="50"/>
    </row>
    <row r="53" spans="1:29" ht="33" customHeight="1" x14ac:dyDescent="0.15">
      <c r="A53" s="44"/>
      <c r="B53" s="64" t="s">
        <v>224</v>
      </c>
      <c r="C53" s="187" t="str" cm="1">
        <f t="array" aca="1" ref="C53" ca="1">INDIRECT("試験情報記入表!AL" &amp; C50 + 10)</f>
        <v/>
      </c>
      <c r="D53" s="188"/>
      <c r="E53" s="188" t="str" cm="1">
        <f t="array" aca="1" ref="E53" ca="1">INDIRECT("試験情報記入表!AM" &amp; C50+ 10)</f>
        <v/>
      </c>
      <c r="F53" s="188"/>
      <c r="G53" s="188" t="str" cm="1">
        <f t="array" aca="1" ref="G53" ca="1">INDIRECT("試験情報記入表!AN" &amp; C50+10)</f>
        <v/>
      </c>
      <c r="H53" s="189"/>
      <c r="I53" s="187" t="str" cm="1">
        <f t="array" aca="1" ref="I53" ca="1">INDIRECT("試験情報記入表!AL" &amp; I50 + 10)</f>
        <v/>
      </c>
      <c r="J53" s="188"/>
      <c r="K53" s="188" t="str" cm="1">
        <f t="array" aca="1" ref="K53" ca="1">INDIRECT("試験情報記入表!AM" &amp; I50+ 10)</f>
        <v/>
      </c>
      <c r="L53" s="188"/>
      <c r="M53" s="188" t="str" cm="1">
        <f t="array" aca="1" ref="M53" ca="1">INDIRECT("試験情報記入表!AN" &amp; I50+10)</f>
        <v/>
      </c>
      <c r="N53" s="189"/>
      <c r="O53" s="187" t="str" cm="1">
        <f t="array" aca="1" ref="O53" ca="1">INDIRECT("試験情報記入表!AL" &amp; O50 + 10)</f>
        <v/>
      </c>
      <c r="P53" s="188"/>
      <c r="Q53" s="188" t="str" cm="1">
        <f t="array" aca="1" ref="Q53" ca="1">INDIRECT("試験情報記入表!AM" &amp; O50+ 10)</f>
        <v/>
      </c>
      <c r="R53" s="188"/>
      <c r="S53" s="188" t="str" cm="1">
        <f t="array" aca="1" ref="S53" ca="1">INDIRECT("試験情報記入表!AN" &amp; O50+10)</f>
        <v/>
      </c>
      <c r="T53" s="189"/>
      <c r="U53" s="187" t="str" cm="1">
        <f t="array" aca="1" ref="U53" ca="1">INDIRECT("試験情報記入表!AL" &amp; U50 + 10)</f>
        <v/>
      </c>
      <c r="V53" s="188"/>
      <c r="W53" s="188" t="str" cm="1">
        <f t="array" aca="1" ref="W53" ca="1">INDIRECT("試験情報記入表!AM" &amp; U50+ 10)</f>
        <v/>
      </c>
      <c r="X53" s="188"/>
      <c r="Y53" s="188" t="str" cm="1">
        <f t="array" aca="1" ref="Y53" ca="1">INDIRECT("試験情報記入表!AN" &amp; U50+10)</f>
        <v/>
      </c>
      <c r="Z53" s="189"/>
      <c r="AA53" s="40"/>
      <c r="AC53" s="50"/>
    </row>
    <row r="54" spans="1:29" ht="33" customHeight="1" x14ac:dyDescent="0.15">
      <c r="A54" s="44"/>
      <c r="B54" s="65" t="s">
        <v>228</v>
      </c>
      <c r="C54" s="181" t="str" cm="1">
        <f t="array" aca="1" ref="C54" ca="1">INDIRECT("試験情報記入表!AR" &amp; C50+10)</f>
        <v/>
      </c>
      <c r="D54" s="182"/>
      <c r="E54" s="182" t="str" cm="1">
        <f t="array" aca="1" ref="E54" ca="1">INDIRECT("試験情報記入表!AS" &amp; C50+10)</f>
        <v/>
      </c>
      <c r="F54" s="182"/>
      <c r="G54" s="182" t="str" cm="1">
        <f t="array" aca="1" ref="G54" ca="1">INDIRECT("試験情報記入表!AT" &amp; C50+10)</f>
        <v/>
      </c>
      <c r="H54" s="183"/>
      <c r="I54" s="181" t="str" cm="1">
        <f t="array" aca="1" ref="I54" ca="1">INDIRECT("試験情報記入表!AR" &amp; I50+10)</f>
        <v/>
      </c>
      <c r="J54" s="182"/>
      <c r="K54" s="182" t="str" cm="1">
        <f t="array" aca="1" ref="K54" ca="1">INDIRECT("試験情報記入表!AS" &amp; I50+10)</f>
        <v/>
      </c>
      <c r="L54" s="182"/>
      <c r="M54" s="182" t="str" cm="1">
        <f t="array" aca="1" ref="M54" ca="1">INDIRECT("試験情報記入表!AT" &amp; I50+10)</f>
        <v/>
      </c>
      <c r="N54" s="183"/>
      <c r="O54" s="181" t="str" cm="1">
        <f t="array" aca="1" ref="O54" ca="1">INDIRECT("試験情報記入表!AR" &amp; O50+10)</f>
        <v/>
      </c>
      <c r="P54" s="182"/>
      <c r="Q54" s="182" t="str" cm="1">
        <f t="array" aca="1" ref="Q54" ca="1">INDIRECT("試験情報記入表!AS" &amp; O50+10)</f>
        <v/>
      </c>
      <c r="R54" s="182"/>
      <c r="S54" s="182" t="str" cm="1">
        <f t="array" aca="1" ref="S54" ca="1">INDIRECT("試験情報記入表!AT" &amp; O50+10)</f>
        <v/>
      </c>
      <c r="T54" s="183"/>
      <c r="U54" s="181" t="str" cm="1">
        <f t="array" aca="1" ref="U54" ca="1">INDIRECT("試験情報記入表!AR" &amp; U50+10)</f>
        <v/>
      </c>
      <c r="V54" s="182"/>
      <c r="W54" s="182" t="str" cm="1">
        <f t="array" aca="1" ref="W54" ca="1">INDIRECT("試験情報記入表!AS" &amp; U50+10)</f>
        <v/>
      </c>
      <c r="X54" s="182"/>
      <c r="Y54" s="182" t="str" cm="1">
        <f t="array" aca="1" ref="Y54" ca="1">INDIRECT("試験情報記入表!AT" &amp; U50+10)</f>
        <v/>
      </c>
      <c r="Z54" s="183"/>
      <c r="AA54" s="40"/>
      <c r="AC54" s="50"/>
    </row>
    <row r="55" spans="1:29" ht="33" customHeight="1" x14ac:dyDescent="0.15">
      <c r="A55" s="44"/>
      <c r="B55" s="65" t="s">
        <v>229</v>
      </c>
      <c r="C55" s="181" t="str" cm="1">
        <f t="array" aca="1" ref="C55" ca="1">INDIRECT("試験情報記入表!AO" &amp; C50+10)</f>
        <v/>
      </c>
      <c r="D55" s="182"/>
      <c r="E55" s="182" t="str" cm="1">
        <f t="array" aca="1" ref="E55" ca="1">INDIRECT("試験情報記入表!AP" &amp; C50+10)</f>
        <v/>
      </c>
      <c r="F55" s="182"/>
      <c r="G55" s="182" t="str" cm="1">
        <f t="array" aca="1" ref="G55" ca="1">INDIRECT("試験情報記入表!AQ" &amp; C50+10)</f>
        <v/>
      </c>
      <c r="H55" s="183"/>
      <c r="I55" s="181" t="str" cm="1">
        <f t="array" aca="1" ref="I55" ca="1">INDIRECT("試験情報記入表!AO" &amp; I50+10)</f>
        <v/>
      </c>
      <c r="J55" s="182"/>
      <c r="K55" s="182" t="str" cm="1">
        <f t="array" aca="1" ref="K55" ca="1">INDIRECT("試験情報記入表!AP" &amp; I50+10)</f>
        <v/>
      </c>
      <c r="L55" s="182"/>
      <c r="M55" s="182" t="str" cm="1">
        <f t="array" aca="1" ref="M55" ca="1">INDIRECT("試験情報記入表!AQ" &amp; I50+10)</f>
        <v/>
      </c>
      <c r="N55" s="183"/>
      <c r="O55" s="181" t="str" cm="1">
        <f t="array" aca="1" ref="O55" ca="1">INDIRECT("試験情報記入表!AO" &amp; O50+10)</f>
        <v/>
      </c>
      <c r="P55" s="182"/>
      <c r="Q55" s="182" t="str" cm="1">
        <f t="array" aca="1" ref="Q55" ca="1">INDIRECT("試験情報記入表!AP" &amp; O50+10)</f>
        <v/>
      </c>
      <c r="R55" s="182"/>
      <c r="S55" s="182" t="str" cm="1">
        <f t="array" aca="1" ref="S55" ca="1">INDIRECT("試験情報記入表!AQ" &amp; O50+10)</f>
        <v/>
      </c>
      <c r="T55" s="183"/>
      <c r="U55" s="181" t="str" cm="1">
        <f t="array" aca="1" ref="U55" ca="1">INDIRECT("試験情報記入表!AO" &amp; U50+10)</f>
        <v/>
      </c>
      <c r="V55" s="182"/>
      <c r="W55" s="182" t="str" cm="1">
        <f t="array" aca="1" ref="W55" ca="1">INDIRECT("試験情報記入表!AP" &amp; U50+10)</f>
        <v/>
      </c>
      <c r="X55" s="182"/>
      <c r="Y55" s="182" t="str" cm="1">
        <f t="array" aca="1" ref="Y55" ca="1">INDIRECT("試験情報記入表!AQ" &amp; U50+10)</f>
        <v/>
      </c>
      <c r="Z55" s="183"/>
      <c r="AA55" s="40"/>
      <c r="AC55" s="50"/>
    </row>
    <row r="56" spans="1:29" ht="33" customHeight="1" thickBot="1" x14ac:dyDescent="0.2">
      <c r="A56" s="44"/>
      <c r="B56" s="66" t="s">
        <v>230</v>
      </c>
      <c r="C56" s="184" t="str" cm="1">
        <f t="array" aca="1" ref="C56" ca="1">INDIRECT("試験情報記入表!AU" &amp; C50+10)</f>
        <v/>
      </c>
      <c r="D56" s="185"/>
      <c r="E56" s="185" t="str" cm="1">
        <f t="array" aca="1" ref="E56" ca="1">INDIRECT("試験情報記入表!AV" &amp; C50+10)</f>
        <v/>
      </c>
      <c r="F56" s="185"/>
      <c r="G56" s="185" t="str" cm="1">
        <f t="array" aca="1" ref="G56" ca="1">INDIRECT("試験情報記入表!AW" &amp; C50+10)</f>
        <v/>
      </c>
      <c r="H56" s="186"/>
      <c r="I56" s="184" t="str" cm="1">
        <f t="array" aca="1" ref="I56" ca="1">INDIRECT("試験情報記入表!AU" &amp; I50+10)</f>
        <v/>
      </c>
      <c r="J56" s="185"/>
      <c r="K56" s="185" t="str" cm="1">
        <f t="array" aca="1" ref="K56" ca="1">INDIRECT("試験情報記入表!AV" &amp; I50+10)</f>
        <v/>
      </c>
      <c r="L56" s="185"/>
      <c r="M56" s="185" t="str" cm="1">
        <f t="array" aca="1" ref="M56" ca="1">INDIRECT("試験情報記入表!AW" &amp; I50+10)</f>
        <v/>
      </c>
      <c r="N56" s="186"/>
      <c r="O56" s="184" t="str" cm="1">
        <f t="array" aca="1" ref="O56" ca="1">INDIRECT("試験情報記入表!AU" &amp; O50+10)</f>
        <v/>
      </c>
      <c r="P56" s="185"/>
      <c r="Q56" s="185" t="str" cm="1">
        <f t="array" aca="1" ref="Q56" ca="1">INDIRECT("試験情報記入表!AV" &amp; O50+10)</f>
        <v/>
      </c>
      <c r="R56" s="185"/>
      <c r="S56" s="185" t="str" cm="1">
        <f t="array" aca="1" ref="S56" ca="1">INDIRECT("試験情報記入表!AW" &amp; O50+10)</f>
        <v/>
      </c>
      <c r="T56" s="186"/>
      <c r="U56" s="184" t="str" cm="1">
        <f t="array" aca="1" ref="U56" ca="1">INDIRECT("試験情報記入表!AU" &amp; U50+10)</f>
        <v/>
      </c>
      <c r="V56" s="185"/>
      <c r="W56" s="185" t="str" cm="1">
        <f t="array" aca="1" ref="W56" ca="1">INDIRECT("試験情報記入表!AV" &amp; U50+10)</f>
        <v/>
      </c>
      <c r="X56" s="185"/>
      <c r="Y56" s="185" t="str" cm="1">
        <f t="array" aca="1" ref="Y56" ca="1">INDIRECT("試験情報記入表!AW" &amp; U50+10)</f>
        <v/>
      </c>
      <c r="Z56" s="186"/>
      <c r="AA56" s="40"/>
      <c r="AC56" s="50"/>
    </row>
    <row r="57" spans="1:29" ht="37.5" customHeight="1" x14ac:dyDescent="0.15">
      <c r="B57" s="43"/>
      <c r="C57" s="193">
        <v>25</v>
      </c>
      <c r="D57" s="195" cm="1">
        <f t="array" aca="1" ref="D57" ca="1">INDIRECT("試験情報記入表!C" &amp; C57+10)</f>
        <v>0</v>
      </c>
      <c r="E57" s="196"/>
      <c r="F57" s="197" cm="1">
        <f t="array" aca="1" ref="F57" ca="1">IF(D57="拡散透過率", INDIRECT("試験情報記入表!B" &amp; C57+10) &amp; "_入射方位：" &amp; INDIRECT("試験情報記入表!AB" &amp; C57+10) &amp; "度", INDIRECT("試験情報記入表!B" &amp; C57+10))</f>
        <v>0</v>
      </c>
      <c r="G57" s="198"/>
      <c r="H57" s="199"/>
      <c r="I57" s="193">
        <v>26</v>
      </c>
      <c r="J57" s="195" cm="1">
        <f t="array" aca="1" ref="J57" ca="1">INDIRECT("試験情報記入表!C" &amp; I57+10)</f>
        <v>0</v>
      </c>
      <c r="K57" s="196"/>
      <c r="L57" s="197" cm="1">
        <f t="array" aca="1" ref="L57" ca="1">IF(J57="拡散透過率", INDIRECT("試験情報記入表!B" &amp; I57+10) &amp; "_入射方位：" &amp; INDIRECT("試験情報記入表!AB" &amp; I57+10) &amp; "度", INDIRECT("試験情報記入表!B" &amp; I57+10))</f>
        <v>0</v>
      </c>
      <c r="M57" s="198"/>
      <c r="N57" s="199"/>
      <c r="O57" s="193">
        <v>27</v>
      </c>
      <c r="P57" s="195" cm="1">
        <f t="array" aca="1" ref="P57" ca="1">INDIRECT("試験情報記入表!C" &amp; O57+10)</f>
        <v>0</v>
      </c>
      <c r="Q57" s="196"/>
      <c r="R57" s="197" cm="1">
        <f t="array" aca="1" ref="R57" ca="1">IF(P57="拡散透過率", INDIRECT("試験情報記入表!B" &amp; O57+10) &amp; "_入射方位：" &amp; INDIRECT("試験情報記入表!AB" &amp; O57+10) &amp; "度", INDIRECT("試験情報記入表!B" &amp; O57+10))</f>
        <v>0</v>
      </c>
      <c r="S57" s="198"/>
      <c r="T57" s="199"/>
      <c r="U57" s="193">
        <v>28</v>
      </c>
      <c r="V57" s="195" cm="1">
        <f t="array" aca="1" ref="V57" ca="1">INDIRECT("試験情報記入表!C" &amp; U57+10)</f>
        <v>0</v>
      </c>
      <c r="W57" s="196"/>
      <c r="X57" s="197" cm="1">
        <f t="array" aca="1" ref="X57" ca="1">IF(V57="拡散透過率", INDIRECT("試験情報記入表!B" &amp; U57+10) &amp; "_入射方位：" &amp; INDIRECT("試験情報記入表!AB" &amp; U57+10) &amp; "度", INDIRECT("試験情報記入表!B" &amp; U57+10))</f>
        <v>0</v>
      </c>
      <c r="Y57" s="198"/>
      <c r="Z57" s="199"/>
      <c r="AA57" s="40"/>
      <c r="AC57" s="50"/>
    </row>
    <row r="58" spans="1:29" ht="37.5" customHeight="1" thickBot="1" x14ac:dyDescent="0.2">
      <c r="B58" s="41"/>
      <c r="C58" s="194"/>
      <c r="D58" s="203" t="str" cm="1">
        <f t="array" aca="1" ref="D58" ca="1">"測距治具： "&amp;INDIRECT("試験情報記入表!L" &amp; C57+10)</f>
        <v xml:space="preserve">測距治具： </v>
      </c>
      <c r="E58" s="204"/>
      <c r="F58" s="200"/>
      <c r="G58" s="201"/>
      <c r="H58" s="202"/>
      <c r="I58" s="194"/>
      <c r="J58" s="203" t="str" cm="1">
        <f t="array" aca="1" ref="J58" ca="1">"測距治具： "&amp;INDIRECT("試験情報記入表!L" &amp; I57+10)</f>
        <v xml:space="preserve">測距治具： </v>
      </c>
      <c r="K58" s="204"/>
      <c r="L58" s="200"/>
      <c r="M58" s="201"/>
      <c r="N58" s="202"/>
      <c r="O58" s="194"/>
      <c r="P58" s="203" t="str" cm="1">
        <f t="array" aca="1" ref="P58" ca="1">"測距治具： "&amp;INDIRECT("試験情報記入表!L" &amp; O57+10)</f>
        <v xml:space="preserve">測距治具： </v>
      </c>
      <c r="Q58" s="204"/>
      <c r="R58" s="200"/>
      <c r="S58" s="201"/>
      <c r="T58" s="202"/>
      <c r="U58" s="194"/>
      <c r="V58" s="203" t="str" cm="1">
        <f t="array" aca="1" ref="V58" ca="1">"測距治具： "&amp;INDIRECT("試験情報記入表!L" &amp; U57+10)</f>
        <v xml:space="preserve">測距治具： </v>
      </c>
      <c r="W58" s="204"/>
      <c r="X58" s="200"/>
      <c r="Y58" s="201"/>
      <c r="Z58" s="202"/>
      <c r="AA58" s="40"/>
      <c r="AC58" s="50"/>
    </row>
    <row r="59" spans="1:29" ht="22.5" customHeight="1" thickBot="1" x14ac:dyDescent="0.2">
      <c r="B59" s="41"/>
      <c r="C59" s="190" t="s">
        <v>225</v>
      </c>
      <c r="D59" s="191"/>
      <c r="E59" s="191" t="s">
        <v>226</v>
      </c>
      <c r="F59" s="191"/>
      <c r="G59" s="191" t="s">
        <v>227</v>
      </c>
      <c r="H59" s="192"/>
      <c r="I59" s="190" t="s">
        <v>225</v>
      </c>
      <c r="J59" s="191"/>
      <c r="K59" s="191" t="s">
        <v>226</v>
      </c>
      <c r="L59" s="191"/>
      <c r="M59" s="191" t="s">
        <v>227</v>
      </c>
      <c r="N59" s="192"/>
      <c r="O59" s="190" t="s">
        <v>225</v>
      </c>
      <c r="P59" s="191"/>
      <c r="Q59" s="191" t="s">
        <v>226</v>
      </c>
      <c r="R59" s="191"/>
      <c r="S59" s="191" t="s">
        <v>227</v>
      </c>
      <c r="T59" s="192"/>
      <c r="U59" s="190" t="s">
        <v>225</v>
      </c>
      <c r="V59" s="191"/>
      <c r="W59" s="191" t="s">
        <v>226</v>
      </c>
      <c r="X59" s="191"/>
      <c r="Y59" s="191" t="s">
        <v>227</v>
      </c>
      <c r="Z59" s="192"/>
      <c r="AA59" s="40"/>
      <c r="AC59" s="50"/>
    </row>
    <row r="60" spans="1:29" ht="33" customHeight="1" x14ac:dyDescent="0.15">
      <c r="A60" s="44"/>
      <c r="B60" s="64" t="s">
        <v>224</v>
      </c>
      <c r="C60" s="187" t="str" cm="1">
        <f t="array" aca="1" ref="C60" ca="1">INDIRECT("試験情報記入表!AL" &amp; C57 + 10)</f>
        <v/>
      </c>
      <c r="D60" s="188"/>
      <c r="E60" s="188" t="str" cm="1">
        <f t="array" aca="1" ref="E60" ca="1">INDIRECT("試験情報記入表!AM" &amp; C57+ 10)</f>
        <v/>
      </c>
      <c r="F60" s="188"/>
      <c r="G60" s="188" t="str" cm="1">
        <f t="array" aca="1" ref="G60" ca="1">INDIRECT("試験情報記入表!AN" &amp; C57+10)</f>
        <v/>
      </c>
      <c r="H60" s="189"/>
      <c r="I60" s="187" t="str" cm="1">
        <f t="array" aca="1" ref="I60" ca="1">INDIRECT("試験情報記入表!AL" &amp; I57 + 10)</f>
        <v/>
      </c>
      <c r="J60" s="188"/>
      <c r="K60" s="188" t="str" cm="1">
        <f t="array" aca="1" ref="K60" ca="1">INDIRECT("試験情報記入表!AM" &amp; I57+ 10)</f>
        <v/>
      </c>
      <c r="L60" s="188"/>
      <c r="M60" s="188" t="str" cm="1">
        <f t="array" aca="1" ref="M60" ca="1">INDIRECT("試験情報記入表!AN" &amp; I57+10)</f>
        <v/>
      </c>
      <c r="N60" s="189"/>
      <c r="O60" s="187" t="str" cm="1">
        <f t="array" aca="1" ref="O60" ca="1">INDIRECT("試験情報記入表!AL" &amp; O57 + 10)</f>
        <v/>
      </c>
      <c r="P60" s="188"/>
      <c r="Q60" s="188" t="str" cm="1">
        <f t="array" aca="1" ref="Q60" ca="1">INDIRECT("試験情報記入表!AM" &amp; O57+ 10)</f>
        <v/>
      </c>
      <c r="R60" s="188"/>
      <c r="S60" s="188" t="str" cm="1">
        <f t="array" aca="1" ref="S60" ca="1">INDIRECT("試験情報記入表!AN" &amp; O57+10)</f>
        <v/>
      </c>
      <c r="T60" s="189"/>
      <c r="U60" s="187" t="str" cm="1">
        <f t="array" aca="1" ref="U60" ca="1">INDIRECT("試験情報記入表!AL" &amp; U57 + 10)</f>
        <v/>
      </c>
      <c r="V60" s="188"/>
      <c r="W60" s="188" t="str" cm="1">
        <f t="array" aca="1" ref="W60" ca="1">INDIRECT("試験情報記入表!AM" &amp; U57+ 10)</f>
        <v/>
      </c>
      <c r="X60" s="188"/>
      <c r="Y60" s="188" t="str" cm="1">
        <f t="array" aca="1" ref="Y60" ca="1">INDIRECT("試験情報記入表!AN" &amp; U57+10)</f>
        <v/>
      </c>
      <c r="Z60" s="189"/>
      <c r="AA60" s="40"/>
      <c r="AC60" s="50"/>
    </row>
    <row r="61" spans="1:29" ht="33" customHeight="1" x14ac:dyDescent="0.15">
      <c r="A61" s="44"/>
      <c r="B61" s="65" t="s">
        <v>228</v>
      </c>
      <c r="C61" s="181" t="str" cm="1">
        <f t="array" aca="1" ref="C61" ca="1">INDIRECT("試験情報記入表!AR" &amp; C57+10)</f>
        <v/>
      </c>
      <c r="D61" s="182"/>
      <c r="E61" s="182" t="str" cm="1">
        <f t="array" aca="1" ref="E61" ca="1">INDIRECT("試験情報記入表!AS" &amp; C57+10)</f>
        <v/>
      </c>
      <c r="F61" s="182"/>
      <c r="G61" s="182" t="str" cm="1">
        <f t="array" aca="1" ref="G61" ca="1">INDIRECT("試験情報記入表!AT" &amp; C57+10)</f>
        <v/>
      </c>
      <c r="H61" s="183"/>
      <c r="I61" s="181" t="str" cm="1">
        <f t="array" aca="1" ref="I61" ca="1">INDIRECT("試験情報記入表!AR" &amp; I57+10)</f>
        <v/>
      </c>
      <c r="J61" s="182"/>
      <c r="K61" s="182" t="str" cm="1">
        <f t="array" aca="1" ref="K61" ca="1">INDIRECT("試験情報記入表!AS" &amp; I57+10)</f>
        <v/>
      </c>
      <c r="L61" s="182"/>
      <c r="M61" s="182" t="str" cm="1">
        <f t="array" aca="1" ref="M61" ca="1">INDIRECT("試験情報記入表!AT" &amp; I57+10)</f>
        <v/>
      </c>
      <c r="N61" s="183"/>
      <c r="O61" s="181" t="str" cm="1">
        <f t="array" aca="1" ref="O61" ca="1">INDIRECT("試験情報記入表!AR" &amp; O57+10)</f>
        <v/>
      </c>
      <c r="P61" s="182"/>
      <c r="Q61" s="182" t="str" cm="1">
        <f t="array" aca="1" ref="Q61" ca="1">INDIRECT("試験情報記入表!AS" &amp; O57+10)</f>
        <v/>
      </c>
      <c r="R61" s="182"/>
      <c r="S61" s="182" t="str" cm="1">
        <f t="array" aca="1" ref="S61" ca="1">INDIRECT("試験情報記入表!AT" &amp; O57+10)</f>
        <v/>
      </c>
      <c r="T61" s="183"/>
      <c r="U61" s="181" t="str" cm="1">
        <f t="array" aca="1" ref="U61" ca="1">INDIRECT("試験情報記入表!AR" &amp; U57+10)</f>
        <v/>
      </c>
      <c r="V61" s="182"/>
      <c r="W61" s="182" t="str" cm="1">
        <f t="array" aca="1" ref="W61" ca="1">INDIRECT("試験情報記入表!AS" &amp; U57+10)</f>
        <v/>
      </c>
      <c r="X61" s="182"/>
      <c r="Y61" s="182" t="str" cm="1">
        <f t="array" aca="1" ref="Y61" ca="1">INDIRECT("試験情報記入表!AT" &amp; U57+10)</f>
        <v/>
      </c>
      <c r="Z61" s="183"/>
      <c r="AA61" s="40"/>
    </row>
    <row r="62" spans="1:29" ht="33" customHeight="1" x14ac:dyDescent="0.15">
      <c r="A62" s="44"/>
      <c r="B62" s="65" t="s">
        <v>229</v>
      </c>
      <c r="C62" s="181" t="str" cm="1">
        <f t="array" aca="1" ref="C62" ca="1">INDIRECT("試験情報記入表!AO" &amp; C57+10)</f>
        <v/>
      </c>
      <c r="D62" s="182"/>
      <c r="E62" s="182" t="str" cm="1">
        <f t="array" aca="1" ref="E62" ca="1">INDIRECT("試験情報記入表!AP" &amp; C57+10)</f>
        <v/>
      </c>
      <c r="F62" s="182"/>
      <c r="G62" s="182" t="str" cm="1">
        <f t="array" aca="1" ref="G62" ca="1">INDIRECT("試験情報記入表!AQ" &amp; C57+10)</f>
        <v/>
      </c>
      <c r="H62" s="183"/>
      <c r="I62" s="181" t="str" cm="1">
        <f t="array" aca="1" ref="I62" ca="1">INDIRECT("試験情報記入表!AO" &amp; I57+10)</f>
        <v/>
      </c>
      <c r="J62" s="182"/>
      <c r="K62" s="182" t="str" cm="1">
        <f t="array" aca="1" ref="K62" ca="1">INDIRECT("試験情報記入表!AP" &amp; I57+10)</f>
        <v/>
      </c>
      <c r="L62" s="182"/>
      <c r="M62" s="182" t="str" cm="1">
        <f t="array" aca="1" ref="M62" ca="1">INDIRECT("試験情報記入表!AQ" &amp; I57+10)</f>
        <v/>
      </c>
      <c r="N62" s="183"/>
      <c r="O62" s="181" t="str" cm="1">
        <f t="array" aca="1" ref="O62" ca="1">INDIRECT("試験情報記入表!AO" &amp; O57+10)</f>
        <v/>
      </c>
      <c r="P62" s="182"/>
      <c r="Q62" s="182" t="str" cm="1">
        <f t="array" aca="1" ref="Q62" ca="1">INDIRECT("試験情報記入表!AP" &amp; O57+10)</f>
        <v/>
      </c>
      <c r="R62" s="182"/>
      <c r="S62" s="182" t="str" cm="1">
        <f t="array" aca="1" ref="S62" ca="1">INDIRECT("試験情報記入表!AQ" &amp; O57+10)</f>
        <v/>
      </c>
      <c r="T62" s="183"/>
      <c r="U62" s="181" t="str" cm="1">
        <f t="array" aca="1" ref="U62" ca="1">INDIRECT("試験情報記入表!AO" &amp; U57+10)</f>
        <v/>
      </c>
      <c r="V62" s="182"/>
      <c r="W62" s="182" t="str" cm="1">
        <f t="array" aca="1" ref="W62" ca="1">INDIRECT("試験情報記入表!AP" &amp; U57+10)</f>
        <v/>
      </c>
      <c r="X62" s="182"/>
      <c r="Y62" s="182" t="str" cm="1">
        <f t="array" aca="1" ref="Y62" ca="1">INDIRECT("試験情報記入表!AQ" &amp; U57+10)</f>
        <v/>
      </c>
      <c r="Z62" s="183"/>
      <c r="AA62" s="40"/>
    </row>
    <row r="63" spans="1:29" ht="33" customHeight="1" thickBot="1" x14ac:dyDescent="0.2">
      <c r="A63" s="44"/>
      <c r="B63" s="66" t="s">
        <v>230</v>
      </c>
      <c r="C63" s="184" t="str" cm="1">
        <f t="array" aca="1" ref="C63" ca="1">INDIRECT("試験情報記入表!AU" &amp; C57+10)</f>
        <v/>
      </c>
      <c r="D63" s="185"/>
      <c r="E63" s="185" t="str" cm="1">
        <f t="array" aca="1" ref="E63" ca="1">INDIRECT("試験情報記入表!AV" &amp; C57+10)</f>
        <v/>
      </c>
      <c r="F63" s="185"/>
      <c r="G63" s="185" t="str" cm="1">
        <f t="array" aca="1" ref="G63" ca="1">INDIRECT("試験情報記入表!AW" &amp; C57+10)</f>
        <v/>
      </c>
      <c r="H63" s="186"/>
      <c r="I63" s="184" t="str" cm="1">
        <f t="array" aca="1" ref="I63" ca="1">INDIRECT("試験情報記入表!AU" &amp; I57+10)</f>
        <v/>
      </c>
      <c r="J63" s="185"/>
      <c r="K63" s="185" t="str" cm="1">
        <f t="array" aca="1" ref="K63" ca="1">INDIRECT("試験情報記入表!AV" &amp; I57+10)</f>
        <v/>
      </c>
      <c r="L63" s="185"/>
      <c r="M63" s="185" t="str" cm="1">
        <f t="array" aca="1" ref="M63" ca="1">INDIRECT("試験情報記入表!AW" &amp; I57+10)</f>
        <v/>
      </c>
      <c r="N63" s="186"/>
      <c r="O63" s="184" t="str" cm="1">
        <f t="array" aca="1" ref="O63" ca="1">INDIRECT("試験情報記入表!AU" &amp; O57+10)</f>
        <v/>
      </c>
      <c r="P63" s="185"/>
      <c r="Q63" s="185" t="str" cm="1">
        <f t="array" aca="1" ref="Q63" ca="1">INDIRECT("試験情報記入表!AV" &amp; O57+10)</f>
        <v/>
      </c>
      <c r="R63" s="185"/>
      <c r="S63" s="185" t="str" cm="1">
        <f t="array" aca="1" ref="S63" ca="1">INDIRECT("試験情報記入表!AW" &amp; O57+10)</f>
        <v/>
      </c>
      <c r="T63" s="186"/>
      <c r="U63" s="184" t="str" cm="1">
        <f t="array" aca="1" ref="U63" ca="1">INDIRECT("試験情報記入表!AU" &amp; U57+10)</f>
        <v/>
      </c>
      <c r="V63" s="185"/>
      <c r="W63" s="185" t="str" cm="1">
        <f t="array" aca="1" ref="W63" ca="1">INDIRECT("試験情報記入表!AV" &amp; U57+10)</f>
        <v/>
      </c>
      <c r="X63" s="185"/>
      <c r="Y63" s="185" t="str" cm="1">
        <f t="array" aca="1" ref="Y63" ca="1">INDIRECT("試験情報記入表!AW" &amp; U57+10)</f>
        <v/>
      </c>
      <c r="Z63" s="186"/>
      <c r="AA63" s="40"/>
    </row>
    <row r="64" spans="1:29" s="49" customFormat="1" ht="13.5" customHeight="1" x14ac:dyDescent="0.15">
      <c r="A64" s="40"/>
      <c r="B64" s="43"/>
      <c r="C64" s="40"/>
      <c r="D64" s="40"/>
      <c r="E64" s="40"/>
      <c r="F64" s="40"/>
      <c r="G64" s="40"/>
      <c r="H64" s="40"/>
      <c r="I64" s="40"/>
      <c r="J64" s="40"/>
      <c r="K64" s="40"/>
      <c r="L64" s="40"/>
      <c r="M64" s="40"/>
      <c r="N64" s="40"/>
      <c r="O64" s="40"/>
      <c r="P64" s="40"/>
      <c r="Q64" s="40"/>
      <c r="R64" s="40"/>
      <c r="S64" s="40"/>
      <c r="T64" s="40"/>
      <c r="U64" s="40"/>
      <c r="V64" s="40"/>
      <c r="W64" s="40"/>
      <c r="X64" s="40"/>
      <c r="Y64" s="40"/>
      <c r="Z64" s="40"/>
      <c r="AA64" s="40"/>
    </row>
    <row r="65" spans="1:27" s="49" customFormat="1" ht="13.5" customHeight="1" x14ac:dyDescent="0.15">
      <c r="A65" s="40"/>
      <c r="B65" s="41"/>
      <c r="C65" s="40"/>
      <c r="D65" s="40"/>
      <c r="E65" s="40"/>
      <c r="F65" s="40"/>
      <c r="G65" s="40"/>
      <c r="H65" s="40"/>
      <c r="I65" s="40"/>
      <c r="J65" s="40"/>
      <c r="K65" s="40"/>
      <c r="L65" s="40"/>
      <c r="M65" s="40"/>
      <c r="N65" s="40"/>
      <c r="O65" s="40"/>
      <c r="P65" s="40"/>
      <c r="Q65" s="40"/>
      <c r="R65" s="40"/>
      <c r="S65" s="40"/>
      <c r="T65" s="40"/>
      <c r="U65" s="40"/>
      <c r="V65" s="40"/>
      <c r="W65" s="40"/>
      <c r="X65" s="40"/>
      <c r="Y65" s="40"/>
      <c r="Z65" s="40"/>
      <c r="AA65" s="40"/>
    </row>
    <row r="66" spans="1:27" s="49" customFormat="1" ht="30" customHeight="1" x14ac:dyDescent="0.15">
      <c r="A66" s="40"/>
      <c r="B66" s="41"/>
      <c r="C66" s="40"/>
      <c r="D66" s="40"/>
      <c r="E66" s="40"/>
      <c r="F66" s="40"/>
      <c r="G66" s="40"/>
      <c r="H66" s="40"/>
      <c r="I66" s="40"/>
      <c r="J66" s="40"/>
      <c r="K66" s="40"/>
      <c r="L66" s="40"/>
      <c r="M66" s="40"/>
      <c r="N66" s="205" t="str">
        <f>N2</f>
        <v xml:space="preserve"> 依物光            号</v>
      </c>
      <c r="O66" s="206"/>
      <c r="P66" s="206"/>
      <c r="Q66" s="206"/>
      <c r="R66" s="206"/>
      <c r="S66" s="206"/>
      <c r="T66" s="206"/>
      <c r="U66" s="206"/>
      <c r="V66" s="206"/>
      <c r="W66" s="206"/>
      <c r="X66" s="206" t="s">
        <v>33</v>
      </c>
      <c r="Y66" s="206"/>
      <c r="Z66" s="206"/>
      <c r="AA66" s="206"/>
    </row>
    <row r="67" spans="1:27" ht="30" customHeight="1" thickBot="1" x14ac:dyDescent="0.2">
      <c r="B67" s="41"/>
      <c r="C67" s="40"/>
      <c r="D67" s="40"/>
      <c r="E67" s="40"/>
      <c r="F67" s="40"/>
      <c r="G67" s="40"/>
      <c r="H67" s="40"/>
      <c r="I67" s="40"/>
      <c r="J67" s="40"/>
      <c r="K67" s="40"/>
      <c r="L67" s="40"/>
      <c r="M67" s="40"/>
      <c r="N67" s="40"/>
      <c r="O67" s="40"/>
      <c r="P67" s="40"/>
      <c r="Q67" s="40"/>
      <c r="R67" s="40"/>
      <c r="S67" s="40"/>
      <c r="T67" s="40"/>
      <c r="U67" s="40"/>
      <c r="V67" s="40"/>
      <c r="W67" s="40"/>
      <c r="X67" s="40"/>
      <c r="Y67" s="40"/>
      <c r="Z67" s="40"/>
      <c r="AA67" s="40"/>
    </row>
    <row r="68" spans="1:27" ht="37.5" customHeight="1" x14ac:dyDescent="0.15">
      <c r="B68" s="40"/>
      <c r="C68" s="193">
        <v>29</v>
      </c>
      <c r="D68" s="195" cm="1">
        <f t="array" aca="1" ref="D68" ca="1">INDIRECT("試験情報記入表!C" &amp; C68+10)</f>
        <v>0</v>
      </c>
      <c r="E68" s="196"/>
      <c r="F68" s="197" cm="1">
        <f t="array" aca="1" ref="F68" ca="1">IF(D68="拡散透過率", INDIRECT("試験情報記入表!B" &amp; C68+10) &amp; "_入射方位：" &amp; INDIRECT("試験情報記入表!AB" &amp; C68+10) &amp; "度", INDIRECT("試験情報記入表!B" &amp; C68+10))</f>
        <v>0</v>
      </c>
      <c r="G68" s="198"/>
      <c r="H68" s="199"/>
      <c r="I68" s="193">
        <v>30</v>
      </c>
      <c r="J68" s="195" cm="1">
        <f t="array" aca="1" ref="J68" ca="1">INDIRECT("試験情報記入表!C" &amp; I68+10)</f>
        <v>0</v>
      </c>
      <c r="K68" s="196"/>
      <c r="L68" s="197" cm="1">
        <f t="array" aca="1" ref="L68" ca="1">IF(J68="拡散透過率", INDIRECT("試験情報記入表!B" &amp; I68+10) &amp; "_入射方位：" &amp; INDIRECT("試験情報記入表!AB" &amp; I68+10) &amp; "度", INDIRECT("試験情報記入表!B" &amp; I68+10))</f>
        <v>0</v>
      </c>
      <c r="M68" s="198"/>
      <c r="N68" s="199"/>
      <c r="O68" s="193">
        <v>31</v>
      </c>
      <c r="P68" s="195" cm="1">
        <f t="array" aca="1" ref="P68" ca="1">INDIRECT("試験情報記入表!C" &amp; O68+10)</f>
        <v>0</v>
      </c>
      <c r="Q68" s="196"/>
      <c r="R68" s="197" cm="1">
        <f t="array" aca="1" ref="R68" ca="1">IF(P68="拡散透過率", INDIRECT("試験情報記入表!B" &amp; O68+10) &amp; "_入射方位：" &amp; INDIRECT("試験情報記入表!AB" &amp; O68+10) &amp; "度", INDIRECT("試験情報記入表!B" &amp; O68+10))</f>
        <v>0</v>
      </c>
      <c r="S68" s="198"/>
      <c r="T68" s="199"/>
      <c r="U68" s="193">
        <v>32</v>
      </c>
      <c r="V68" s="195" cm="1">
        <f t="array" aca="1" ref="V68" ca="1">INDIRECT("試験情報記入表!C" &amp; U68+10)</f>
        <v>0</v>
      </c>
      <c r="W68" s="196"/>
      <c r="X68" s="197" cm="1">
        <f t="array" aca="1" ref="X68" ca="1">IF(V68="拡散透過率", INDIRECT("試験情報記入表!B" &amp; U68+10) &amp; "_入射方位：" &amp; INDIRECT("試験情報記入表!AB" &amp; U68+10) &amp; "度", INDIRECT("試験情報記入表!B" &amp; U68+10))</f>
        <v>0</v>
      </c>
      <c r="Y68" s="198"/>
      <c r="Z68" s="199"/>
      <c r="AA68" s="40"/>
    </row>
    <row r="69" spans="1:27" ht="37.5" customHeight="1" thickBot="1" x14ac:dyDescent="0.2">
      <c r="B69" s="40"/>
      <c r="C69" s="194"/>
      <c r="D69" s="203" t="str" cm="1">
        <f t="array" aca="1" ref="D69" ca="1">"測距治具： "&amp;INDIRECT("試験情報記入表!L" &amp; C68+10)</f>
        <v xml:space="preserve">測距治具： </v>
      </c>
      <c r="E69" s="204"/>
      <c r="F69" s="200"/>
      <c r="G69" s="201"/>
      <c r="H69" s="202"/>
      <c r="I69" s="194"/>
      <c r="J69" s="203" t="str" cm="1">
        <f t="array" aca="1" ref="J69" ca="1">"測距治具： "&amp;INDIRECT("試験情報記入表!L" &amp; I68+10)</f>
        <v xml:space="preserve">測距治具： </v>
      </c>
      <c r="K69" s="204"/>
      <c r="L69" s="200"/>
      <c r="M69" s="201"/>
      <c r="N69" s="202"/>
      <c r="O69" s="194"/>
      <c r="P69" s="203" t="str" cm="1">
        <f t="array" aca="1" ref="P69" ca="1">"測距治具： "&amp;INDIRECT("試験情報記入表!L" &amp; O68+10)</f>
        <v xml:space="preserve">測距治具： </v>
      </c>
      <c r="Q69" s="204"/>
      <c r="R69" s="200"/>
      <c r="S69" s="201"/>
      <c r="T69" s="202"/>
      <c r="U69" s="194"/>
      <c r="V69" s="203" t="str" cm="1">
        <f t="array" aca="1" ref="V69" ca="1">"測距治具： "&amp;INDIRECT("試験情報記入表!L" &amp; U68+10)</f>
        <v xml:space="preserve">測距治具： </v>
      </c>
      <c r="W69" s="204"/>
      <c r="X69" s="200"/>
      <c r="Y69" s="201"/>
      <c r="Z69" s="202"/>
      <c r="AA69" s="40"/>
    </row>
    <row r="70" spans="1:27" ht="22.5" customHeight="1" thickBot="1" x14ac:dyDescent="0.2">
      <c r="B70" s="41"/>
      <c r="C70" s="211" t="s">
        <v>225</v>
      </c>
      <c r="D70" s="212"/>
      <c r="E70" s="213" t="s">
        <v>226</v>
      </c>
      <c r="F70" s="212"/>
      <c r="G70" s="213" t="s">
        <v>227</v>
      </c>
      <c r="H70" s="214"/>
      <c r="I70" s="211" t="s">
        <v>225</v>
      </c>
      <c r="J70" s="212"/>
      <c r="K70" s="213" t="s">
        <v>226</v>
      </c>
      <c r="L70" s="212"/>
      <c r="M70" s="213" t="s">
        <v>227</v>
      </c>
      <c r="N70" s="214"/>
      <c r="O70" s="211" t="s">
        <v>225</v>
      </c>
      <c r="P70" s="212"/>
      <c r="Q70" s="213" t="s">
        <v>226</v>
      </c>
      <c r="R70" s="212"/>
      <c r="S70" s="213" t="s">
        <v>227</v>
      </c>
      <c r="T70" s="214"/>
      <c r="U70" s="211" t="s">
        <v>225</v>
      </c>
      <c r="V70" s="212"/>
      <c r="W70" s="213" t="s">
        <v>226</v>
      </c>
      <c r="X70" s="212"/>
      <c r="Y70" s="213" t="s">
        <v>227</v>
      </c>
      <c r="Z70" s="214"/>
      <c r="AA70" s="40"/>
    </row>
    <row r="71" spans="1:27" ht="33" customHeight="1" x14ac:dyDescent="0.15">
      <c r="A71" s="44"/>
      <c r="B71" s="64" t="s">
        <v>224</v>
      </c>
      <c r="C71" s="187" t="str" cm="1">
        <f t="array" aca="1" ref="C71" ca="1">INDIRECT("試験情報記入表!AL" &amp; C68 + 10)</f>
        <v/>
      </c>
      <c r="D71" s="188"/>
      <c r="E71" s="188" t="str" cm="1">
        <f t="array" aca="1" ref="E71" ca="1">INDIRECT("試験情報記入表!AM" &amp; C68+ 10)</f>
        <v/>
      </c>
      <c r="F71" s="188"/>
      <c r="G71" s="188" t="str" cm="1">
        <f t="array" aca="1" ref="G71" ca="1">INDIRECT("試験情報記入表!AN" &amp; C68+10)</f>
        <v/>
      </c>
      <c r="H71" s="189"/>
      <c r="I71" s="187" t="str" cm="1">
        <f t="array" aca="1" ref="I71" ca="1">INDIRECT("試験情報記入表!AL" &amp; I68 + 10)</f>
        <v/>
      </c>
      <c r="J71" s="188"/>
      <c r="K71" s="188" t="str" cm="1">
        <f t="array" aca="1" ref="K71" ca="1">INDIRECT("試験情報記入表!AM" &amp; I68+ 10)</f>
        <v/>
      </c>
      <c r="L71" s="188"/>
      <c r="M71" s="188" t="str" cm="1">
        <f t="array" aca="1" ref="M71" ca="1">INDIRECT("試験情報記入表!AN" &amp; I68+10)</f>
        <v/>
      </c>
      <c r="N71" s="189"/>
      <c r="O71" s="187" t="str" cm="1">
        <f t="array" aca="1" ref="O71" ca="1">INDIRECT("試験情報記入表!AL" &amp; O68 + 10)</f>
        <v/>
      </c>
      <c r="P71" s="188"/>
      <c r="Q71" s="188" t="str" cm="1">
        <f t="array" aca="1" ref="Q71" ca="1">INDIRECT("試験情報記入表!AM" &amp; O68+ 10)</f>
        <v/>
      </c>
      <c r="R71" s="188"/>
      <c r="S71" s="188" t="str" cm="1">
        <f t="array" aca="1" ref="S71" ca="1">INDIRECT("試験情報記入表!AN" &amp; O68+10)</f>
        <v/>
      </c>
      <c r="T71" s="189"/>
      <c r="U71" s="187" t="str" cm="1">
        <f t="array" aca="1" ref="U71" ca="1">INDIRECT("試験情報記入表!AL" &amp; U68 + 10)</f>
        <v/>
      </c>
      <c r="V71" s="188"/>
      <c r="W71" s="188" t="str" cm="1">
        <f t="array" aca="1" ref="W71" ca="1">INDIRECT("試験情報記入表!AM" &amp; U68+ 10)</f>
        <v/>
      </c>
      <c r="X71" s="188"/>
      <c r="Y71" s="188" t="str" cm="1">
        <f t="array" aca="1" ref="Y71" ca="1">INDIRECT("試験情報記入表!AN" &amp; U68+10)</f>
        <v/>
      </c>
      <c r="Z71" s="189"/>
      <c r="AA71" s="40"/>
    </row>
    <row r="72" spans="1:27" ht="33" customHeight="1" x14ac:dyDescent="0.15">
      <c r="A72" s="44"/>
      <c r="B72" s="65" t="s">
        <v>228</v>
      </c>
      <c r="C72" s="181" t="str" cm="1">
        <f t="array" aca="1" ref="C72" ca="1">INDIRECT("試験情報記入表!AR" &amp; C68+10)</f>
        <v/>
      </c>
      <c r="D72" s="182"/>
      <c r="E72" s="182" t="str" cm="1">
        <f t="array" aca="1" ref="E72" ca="1">INDIRECT("試験情報記入表!AS" &amp; C68+10)</f>
        <v/>
      </c>
      <c r="F72" s="182"/>
      <c r="G72" s="182" t="str" cm="1">
        <f t="array" aca="1" ref="G72" ca="1">INDIRECT("試験情報記入表!AT" &amp; C68+10)</f>
        <v/>
      </c>
      <c r="H72" s="183"/>
      <c r="I72" s="181" t="str" cm="1">
        <f t="array" aca="1" ref="I72" ca="1">INDIRECT("試験情報記入表!AR" &amp; I68+10)</f>
        <v/>
      </c>
      <c r="J72" s="182"/>
      <c r="K72" s="182" t="str" cm="1">
        <f t="array" aca="1" ref="K72" ca="1">INDIRECT("試験情報記入表!AS" &amp; I68+10)</f>
        <v/>
      </c>
      <c r="L72" s="182"/>
      <c r="M72" s="182" t="str" cm="1">
        <f t="array" aca="1" ref="M72" ca="1">INDIRECT("試験情報記入表!AT" &amp; I68+10)</f>
        <v/>
      </c>
      <c r="N72" s="183"/>
      <c r="O72" s="181" t="str" cm="1">
        <f t="array" aca="1" ref="O72" ca="1">INDIRECT("試験情報記入表!AR" &amp; O68+10)</f>
        <v/>
      </c>
      <c r="P72" s="182"/>
      <c r="Q72" s="182" t="str" cm="1">
        <f t="array" aca="1" ref="Q72" ca="1">INDIRECT("試験情報記入表!AS" &amp; O68+10)</f>
        <v/>
      </c>
      <c r="R72" s="182"/>
      <c r="S72" s="182" t="str" cm="1">
        <f t="array" aca="1" ref="S72" ca="1">INDIRECT("試験情報記入表!AT" &amp; O68+10)</f>
        <v/>
      </c>
      <c r="T72" s="183"/>
      <c r="U72" s="181" t="str" cm="1">
        <f t="array" aca="1" ref="U72" ca="1">INDIRECT("試験情報記入表!AR" &amp; U68+10)</f>
        <v/>
      </c>
      <c r="V72" s="182"/>
      <c r="W72" s="182" t="str" cm="1">
        <f t="array" aca="1" ref="W72" ca="1">INDIRECT("試験情報記入表!AS" &amp; U68+10)</f>
        <v/>
      </c>
      <c r="X72" s="182"/>
      <c r="Y72" s="182" t="str" cm="1">
        <f t="array" aca="1" ref="Y72" ca="1">INDIRECT("試験情報記入表!AT" &amp; U68+10)</f>
        <v/>
      </c>
      <c r="Z72" s="183"/>
      <c r="AA72" s="40"/>
    </row>
    <row r="73" spans="1:27" ht="33" customHeight="1" x14ac:dyDescent="0.15">
      <c r="A73" s="44"/>
      <c r="B73" s="65" t="s">
        <v>229</v>
      </c>
      <c r="C73" s="181" t="str" cm="1">
        <f t="array" aca="1" ref="C73" ca="1">INDIRECT("試験情報記入表!AO" &amp; C68+10)</f>
        <v/>
      </c>
      <c r="D73" s="182"/>
      <c r="E73" s="182" t="str" cm="1">
        <f t="array" aca="1" ref="E73" ca="1">INDIRECT("試験情報記入表!AP" &amp; C68+10)</f>
        <v/>
      </c>
      <c r="F73" s="182"/>
      <c r="G73" s="182" t="str" cm="1">
        <f t="array" aca="1" ref="G73" ca="1">INDIRECT("試験情報記入表!AQ" &amp; C68+10)</f>
        <v/>
      </c>
      <c r="H73" s="183"/>
      <c r="I73" s="181" t="str" cm="1">
        <f t="array" aca="1" ref="I73" ca="1">INDIRECT("試験情報記入表!AO" &amp; I68+10)</f>
        <v/>
      </c>
      <c r="J73" s="182"/>
      <c r="K73" s="182" t="str" cm="1">
        <f t="array" aca="1" ref="K73" ca="1">INDIRECT("試験情報記入表!AP" &amp; I68+10)</f>
        <v/>
      </c>
      <c r="L73" s="182"/>
      <c r="M73" s="182" t="str" cm="1">
        <f t="array" aca="1" ref="M73" ca="1">INDIRECT("試験情報記入表!AQ" &amp; I68+10)</f>
        <v/>
      </c>
      <c r="N73" s="183"/>
      <c r="O73" s="181" t="str" cm="1">
        <f t="array" aca="1" ref="O73" ca="1">INDIRECT("試験情報記入表!AO" &amp; O68+10)</f>
        <v/>
      </c>
      <c r="P73" s="182"/>
      <c r="Q73" s="182" t="str" cm="1">
        <f t="array" aca="1" ref="Q73" ca="1">INDIRECT("試験情報記入表!AP" &amp; O68+10)</f>
        <v/>
      </c>
      <c r="R73" s="182"/>
      <c r="S73" s="182" t="str" cm="1">
        <f t="array" aca="1" ref="S73" ca="1">INDIRECT("試験情報記入表!AQ" &amp; O68+10)</f>
        <v/>
      </c>
      <c r="T73" s="183"/>
      <c r="U73" s="181" t="str" cm="1">
        <f t="array" aca="1" ref="U73" ca="1">INDIRECT("試験情報記入表!AO" &amp; U68+10)</f>
        <v/>
      </c>
      <c r="V73" s="182"/>
      <c r="W73" s="182" t="str" cm="1">
        <f t="array" aca="1" ref="W73" ca="1">INDIRECT("試験情報記入表!AP" &amp; U68+10)</f>
        <v/>
      </c>
      <c r="X73" s="182"/>
      <c r="Y73" s="182" t="str" cm="1">
        <f t="array" aca="1" ref="Y73" ca="1">INDIRECT("試験情報記入表!AQ" &amp; U68+10)</f>
        <v/>
      </c>
      <c r="Z73" s="183"/>
      <c r="AA73" s="40"/>
    </row>
    <row r="74" spans="1:27" ht="33" customHeight="1" thickBot="1" x14ac:dyDescent="0.2">
      <c r="A74" s="44"/>
      <c r="B74" s="66" t="s">
        <v>230</v>
      </c>
      <c r="C74" s="184" t="str" cm="1">
        <f t="array" aca="1" ref="C74" ca="1">INDIRECT("試験情報記入表!AU" &amp; C68+10)</f>
        <v/>
      </c>
      <c r="D74" s="185"/>
      <c r="E74" s="185" t="str" cm="1">
        <f t="array" aca="1" ref="E74" ca="1">INDIRECT("試験情報記入表!AV" &amp; C68+10)</f>
        <v/>
      </c>
      <c r="F74" s="185"/>
      <c r="G74" s="185" t="str" cm="1">
        <f t="array" aca="1" ref="G74" ca="1">INDIRECT("試験情報記入表!AW" &amp; C68+10)</f>
        <v/>
      </c>
      <c r="H74" s="186"/>
      <c r="I74" s="184" t="str" cm="1">
        <f t="array" aca="1" ref="I74" ca="1">INDIRECT("試験情報記入表!AU" &amp; I68+10)</f>
        <v/>
      </c>
      <c r="J74" s="185"/>
      <c r="K74" s="185" t="str" cm="1">
        <f t="array" aca="1" ref="K74" ca="1">INDIRECT("試験情報記入表!AV" &amp; I68+10)</f>
        <v/>
      </c>
      <c r="L74" s="185"/>
      <c r="M74" s="185" t="str" cm="1">
        <f t="array" aca="1" ref="M74" ca="1">INDIRECT("試験情報記入表!AW" &amp; I68+10)</f>
        <v/>
      </c>
      <c r="N74" s="186"/>
      <c r="O74" s="184" t="str" cm="1">
        <f t="array" aca="1" ref="O74" ca="1">INDIRECT("試験情報記入表!AU" &amp; O68+10)</f>
        <v/>
      </c>
      <c r="P74" s="185"/>
      <c r="Q74" s="185" t="str" cm="1">
        <f t="array" aca="1" ref="Q74" ca="1">INDIRECT("試験情報記入表!AV" &amp; O68+10)</f>
        <v/>
      </c>
      <c r="R74" s="185"/>
      <c r="S74" s="185" t="str" cm="1">
        <f t="array" aca="1" ref="S74" ca="1">INDIRECT("試験情報記入表!AW" &amp; O68+10)</f>
        <v/>
      </c>
      <c r="T74" s="186"/>
      <c r="U74" s="184" t="str" cm="1">
        <f t="array" aca="1" ref="U74" ca="1">INDIRECT("試験情報記入表!AU" &amp; U68+10)</f>
        <v/>
      </c>
      <c r="V74" s="185"/>
      <c r="W74" s="185" t="str" cm="1">
        <f t="array" aca="1" ref="W74" ca="1">INDIRECT("試験情報記入表!AV" &amp; U68+10)</f>
        <v/>
      </c>
      <c r="X74" s="185"/>
      <c r="Y74" s="185" t="str" cm="1">
        <f t="array" aca="1" ref="Y74" ca="1">INDIRECT("試験情報記入表!AW" &amp; U68+10)</f>
        <v/>
      </c>
      <c r="Z74" s="186"/>
      <c r="AA74" s="40"/>
    </row>
    <row r="75" spans="1:27" ht="37.5" customHeight="1" x14ac:dyDescent="0.15">
      <c r="B75" s="43"/>
      <c r="C75" s="193">
        <v>33</v>
      </c>
      <c r="D75" s="195" cm="1">
        <f t="array" aca="1" ref="D75" ca="1">INDIRECT("試験情報記入表!C" &amp; C75+10)</f>
        <v>0</v>
      </c>
      <c r="E75" s="196"/>
      <c r="F75" s="197" cm="1">
        <f t="array" aca="1" ref="F75" ca="1">IF(D75="拡散透過率", INDIRECT("試験情報記入表!B" &amp; C75+10) &amp; "_入射方位：" &amp; INDIRECT("試験情報記入表!AB" &amp; C75+10) &amp; "度", INDIRECT("試験情報記入表!B" &amp; C75+10))</f>
        <v>0</v>
      </c>
      <c r="G75" s="198"/>
      <c r="H75" s="199"/>
      <c r="I75" s="193">
        <v>34</v>
      </c>
      <c r="J75" s="195" cm="1">
        <f t="array" aca="1" ref="J75" ca="1">INDIRECT("試験情報記入表!C" &amp; I75+10)</f>
        <v>0</v>
      </c>
      <c r="K75" s="196"/>
      <c r="L75" s="197" cm="1">
        <f t="array" aca="1" ref="L75" ca="1">IF(J75="拡散透過率", INDIRECT("試験情報記入表!B" &amp; I75+10) &amp; "_入射方位：" &amp; INDIRECT("試験情報記入表!AB" &amp; I75+10) &amp; "度", INDIRECT("試験情報記入表!B" &amp; I75+10))</f>
        <v>0</v>
      </c>
      <c r="M75" s="198"/>
      <c r="N75" s="199"/>
      <c r="O75" s="193">
        <v>35</v>
      </c>
      <c r="P75" s="195" cm="1">
        <f t="array" aca="1" ref="P75" ca="1">INDIRECT("試験情報記入表!C" &amp; O75+10)</f>
        <v>0</v>
      </c>
      <c r="Q75" s="196"/>
      <c r="R75" s="197" cm="1">
        <f t="array" aca="1" ref="R75" ca="1">IF(P75="拡散透過率", INDIRECT("試験情報記入表!B" &amp; O75+10) &amp; "_入射方位：" &amp; INDIRECT("試験情報記入表!AB" &amp; O75+10) &amp; "度", INDIRECT("試験情報記入表!B" &amp; O75+10))</f>
        <v>0</v>
      </c>
      <c r="S75" s="198"/>
      <c r="T75" s="199"/>
      <c r="U75" s="193">
        <v>36</v>
      </c>
      <c r="V75" s="195" cm="1">
        <f t="array" aca="1" ref="V75" ca="1">INDIRECT("試験情報記入表!C" &amp; U75+10)</f>
        <v>0</v>
      </c>
      <c r="W75" s="196"/>
      <c r="X75" s="197" cm="1">
        <f t="array" aca="1" ref="X75" ca="1">IF(V75="拡散透過率", INDIRECT("試験情報記入表!B" &amp; U75+10) &amp; "_入射方位：" &amp; INDIRECT("試験情報記入表!AB" &amp; U75+10) &amp; "度", INDIRECT("試験情報記入表!B" &amp; U75+10))</f>
        <v>0</v>
      </c>
      <c r="Y75" s="198"/>
      <c r="Z75" s="199"/>
      <c r="AA75" s="40"/>
    </row>
    <row r="76" spans="1:27" ht="37.5" customHeight="1" thickBot="1" x14ac:dyDescent="0.2">
      <c r="B76" s="41"/>
      <c r="C76" s="194"/>
      <c r="D76" s="203" t="str" cm="1">
        <f t="array" aca="1" ref="D76" ca="1">"測距治具： "&amp;INDIRECT("試験情報記入表!L" &amp; C75+10)</f>
        <v xml:space="preserve">測距治具： </v>
      </c>
      <c r="E76" s="204"/>
      <c r="F76" s="200"/>
      <c r="G76" s="201"/>
      <c r="H76" s="202"/>
      <c r="I76" s="194"/>
      <c r="J76" s="203" t="str" cm="1">
        <f t="array" aca="1" ref="J76" ca="1">"測距治具： "&amp;INDIRECT("試験情報記入表!L" &amp; I75+10)</f>
        <v xml:space="preserve">測距治具： </v>
      </c>
      <c r="K76" s="204"/>
      <c r="L76" s="200"/>
      <c r="M76" s="201"/>
      <c r="N76" s="202"/>
      <c r="O76" s="194"/>
      <c r="P76" s="203" t="str" cm="1">
        <f t="array" aca="1" ref="P76" ca="1">"測距治具： "&amp;INDIRECT("試験情報記入表!L" &amp; O75+10)</f>
        <v xml:space="preserve">測距治具： </v>
      </c>
      <c r="Q76" s="204"/>
      <c r="R76" s="200"/>
      <c r="S76" s="201"/>
      <c r="T76" s="202"/>
      <c r="U76" s="194"/>
      <c r="V76" s="203" t="str" cm="1">
        <f t="array" aca="1" ref="V76" ca="1">"測距治具： "&amp;INDIRECT("試験情報記入表!L" &amp; U75+10)</f>
        <v xml:space="preserve">測距治具： </v>
      </c>
      <c r="W76" s="204"/>
      <c r="X76" s="200"/>
      <c r="Y76" s="201"/>
      <c r="Z76" s="202"/>
      <c r="AA76" s="40"/>
    </row>
    <row r="77" spans="1:27" ht="22.5" customHeight="1" thickBot="1" x14ac:dyDescent="0.2">
      <c r="B77" s="41"/>
      <c r="C77" s="211" t="s">
        <v>225</v>
      </c>
      <c r="D77" s="212"/>
      <c r="E77" s="213" t="s">
        <v>226</v>
      </c>
      <c r="F77" s="212"/>
      <c r="G77" s="213" t="s">
        <v>227</v>
      </c>
      <c r="H77" s="214"/>
      <c r="I77" s="211" t="s">
        <v>225</v>
      </c>
      <c r="J77" s="212"/>
      <c r="K77" s="213" t="s">
        <v>226</v>
      </c>
      <c r="L77" s="212"/>
      <c r="M77" s="213" t="s">
        <v>227</v>
      </c>
      <c r="N77" s="214"/>
      <c r="O77" s="211" t="s">
        <v>225</v>
      </c>
      <c r="P77" s="212"/>
      <c r="Q77" s="213" t="s">
        <v>226</v>
      </c>
      <c r="R77" s="212"/>
      <c r="S77" s="213" t="s">
        <v>227</v>
      </c>
      <c r="T77" s="214"/>
      <c r="U77" s="211" t="s">
        <v>225</v>
      </c>
      <c r="V77" s="212"/>
      <c r="W77" s="213" t="s">
        <v>226</v>
      </c>
      <c r="X77" s="212"/>
      <c r="Y77" s="213" t="s">
        <v>227</v>
      </c>
      <c r="Z77" s="214"/>
      <c r="AA77" s="40"/>
    </row>
    <row r="78" spans="1:27" ht="33" customHeight="1" x14ac:dyDescent="0.15">
      <c r="A78" s="44"/>
      <c r="B78" s="64" t="s">
        <v>224</v>
      </c>
      <c r="C78" s="187" t="str" cm="1">
        <f t="array" aca="1" ref="C78" ca="1">INDIRECT("試験情報記入表!AL" &amp; C75 + 10)</f>
        <v/>
      </c>
      <c r="D78" s="188"/>
      <c r="E78" s="188" t="str" cm="1">
        <f t="array" aca="1" ref="E78" ca="1">INDIRECT("試験情報記入表!AM" &amp; C75+ 10)</f>
        <v/>
      </c>
      <c r="F78" s="188"/>
      <c r="G78" s="188" t="str" cm="1">
        <f t="array" aca="1" ref="G78" ca="1">INDIRECT("試験情報記入表!AN" &amp; C75+10)</f>
        <v/>
      </c>
      <c r="H78" s="189"/>
      <c r="I78" s="187" t="str" cm="1">
        <f t="array" aca="1" ref="I78" ca="1">INDIRECT("試験情報記入表!AL" &amp; I75 + 10)</f>
        <v/>
      </c>
      <c r="J78" s="188"/>
      <c r="K78" s="188" t="str" cm="1">
        <f t="array" aca="1" ref="K78" ca="1">INDIRECT("試験情報記入表!AM" &amp; I75+ 10)</f>
        <v/>
      </c>
      <c r="L78" s="188"/>
      <c r="M78" s="188" t="str" cm="1">
        <f t="array" aca="1" ref="M78" ca="1">INDIRECT("試験情報記入表!AN" &amp; I75+10)</f>
        <v/>
      </c>
      <c r="N78" s="189"/>
      <c r="O78" s="187" t="str" cm="1">
        <f t="array" aca="1" ref="O78" ca="1">INDIRECT("試験情報記入表!AL" &amp; O75 + 10)</f>
        <v/>
      </c>
      <c r="P78" s="188"/>
      <c r="Q78" s="188" t="str" cm="1">
        <f t="array" aca="1" ref="Q78" ca="1">INDIRECT("試験情報記入表!AM" &amp; O75+ 10)</f>
        <v/>
      </c>
      <c r="R78" s="188"/>
      <c r="S78" s="188" t="str" cm="1">
        <f t="array" aca="1" ref="S78" ca="1">INDIRECT("試験情報記入表!AN" &amp; O75+10)</f>
        <v/>
      </c>
      <c r="T78" s="189"/>
      <c r="U78" s="187" t="str" cm="1">
        <f t="array" aca="1" ref="U78" ca="1">INDIRECT("試験情報記入表!AL" &amp; U75 + 10)</f>
        <v/>
      </c>
      <c r="V78" s="188"/>
      <c r="W78" s="188" t="str" cm="1">
        <f t="array" aca="1" ref="W78" ca="1">INDIRECT("試験情報記入表!AM" &amp; U75+ 10)</f>
        <v/>
      </c>
      <c r="X78" s="188"/>
      <c r="Y78" s="188" t="str" cm="1">
        <f t="array" aca="1" ref="Y78" ca="1">INDIRECT("試験情報記入表!AN" &amp; U75+10)</f>
        <v/>
      </c>
      <c r="Z78" s="189"/>
      <c r="AA78" s="40"/>
    </row>
    <row r="79" spans="1:27" ht="33" customHeight="1" x14ac:dyDescent="0.15">
      <c r="A79" s="44"/>
      <c r="B79" s="65" t="s">
        <v>228</v>
      </c>
      <c r="C79" s="181" t="str" cm="1">
        <f t="array" aca="1" ref="C79" ca="1">INDIRECT("試験情報記入表!AR" &amp; C75+10)</f>
        <v/>
      </c>
      <c r="D79" s="182"/>
      <c r="E79" s="182" t="str" cm="1">
        <f t="array" aca="1" ref="E79" ca="1">INDIRECT("試験情報記入表!AS" &amp; C75+10)</f>
        <v/>
      </c>
      <c r="F79" s="182"/>
      <c r="G79" s="182" t="str" cm="1">
        <f t="array" aca="1" ref="G79" ca="1">INDIRECT("試験情報記入表!AT" &amp; C75+10)</f>
        <v/>
      </c>
      <c r="H79" s="183"/>
      <c r="I79" s="181" t="str" cm="1">
        <f t="array" aca="1" ref="I79" ca="1">INDIRECT("試験情報記入表!AR" &amp; I75+10)</f>
        <v/>
      </c>
      <c r="J79" s="182"/>
      <c r="K79" s="182" t="str" cm="1">
        <f t="array" aca="1" ref="K79" ca="1">INDIRECT("試験情報記入表!AS" &amp; I75+10)</f>
        <v/>
      </c>
      <c r="L79" s="182"/>
      <c r="M79" s="182" t="str" cm="1">
        <f t="array" aca="1" ref="M79" ca="1">INDIRECT("試験情報記入表!AT" &amp; I75+10)</f>
        <v/>
      </c>
      <c r="N79" s="183"/>
      <c r="O79" s="181" t="str" cm="1">
        <f t="array" aca="1" ref="O79" ca="1">INDIRECT("試験情報記入表!AR" &amp; O75+10)</f>
        <v/>
      </c>
      <c r="P79" s="182"/>
      <c r="Q79" s="182" t="str" cm="1">
        <f t="array" aca="1" ref="Q79" ca="1">INDIRECT("試験情報記入表!AS" &amp; O75+10)</f>
        <v/>
      </c>
      <c r="R79" s="182"/>
      <c r="S79" s="182" t="str" cm="1">
        <f t="array" aca="1" ref="S79" ca="1">INDIRECT("試験情報記入表!AT" &amp; O75+10)</f>
        <v/>
      </c>
      <c r="T79" s="183"/>
      <c r="U79" s="181" t="str" cm="1">
        <f t="array" aca="1" ref="U79" ca="1">INDIRECT("試験情報記入表!AR" &amp; U75+10)</f>
        <v/>
      </c>
      <c r="V79" s="182"/>
      <c r="W79" s="182" t="str" cm="1">
        <f t="array" aca="1" ref="W79" ca="1">INDIRECT("試験情報記入表!AS" &amp; U75+10)</f>
        <v/>
      </c>
      <c r="X79" s="182"/>
      <c r="Y79" s="182" t="str" cm="1">
        <f t="array" aca="1" ref="Y79" ca="1">INDIRECT("試験情報記入表!AT" &amp; U75+10)</f>
        <v/>
      </c>
      <c r="Z79" s="183"/>
      <c r="AA79" s="40"/>
    </row>
    <row r="80" spans="1:27" ht="33" customHeight="1" x14ac:dyDescent="0.15">
      <c r="A80" s="44"/>
      <c r="B80" s="65" t="s">
        <v>229</v>
      </c>
      <c r="C80" s="181" t="str" cm="1">
        <f t="array" aca="1" ref="C80" ca="1">INDIRECT("試験情報記入表!AO" &amp; C75+10)</f>
        <v/>
      </c>
      <c r="D80" s="182"/>
      <c r="E80" s="182" t="str" cm="1">
        <f t="array" aca="1" ref="E80" ca="1">INDIRECT("試験情報記入表!AP" &amp; C75+10)</f>
        <v/>
      </c>
      <c r="F80" s="182"/>
      <c r="G80" s="182" t="str" cm="1">
        <f t="array" aca="1" ref="G80" ca="1">INDIRECT("試験情報記入表!AQ" &amp; C75+10)</f>
        <v/>
      </c>
      <c r="H80" s="183"/>
      <c r="I80" s="181" t="str" cm="1">
        <f t="array" aca="1" ref="I80" ca="1">INDIRECT("試験情報記入表!AO" &amp; I75+10)</f>
        <v/>
      </c>
      <c r="J80" s="182"/>
      <c r="K80" s="182" t="str" cm="1">
        <f t="array" aca="1" ref="K80" ca="1">INDIRECT("試験情報記入表!AP" &amp; I75+10)</f>
        <v/>
      </c>
      <c r="L80" s="182"/>
      <c r="M80" s="182" t="str" cm="1">
        <f t="array" aca="1" ref="M80" ca="1">INDIRECT("試験情報記入表!AQ" &amp; I75+10)</f>
        <v/>
      </c>
      <c r="N80" s="183"/>
      <c r="O80" s="181" t="str" cm="1">
        <f t="array" aca="1" ref="O80" ca="1">INDIRECT("試験情報記入表!AO" &amp; O75+10)</f>
        <v/>
      </c>
      <c r="P80" s="182"/>
      <c r="Q80" s="182" t="str" cm="1">
        <f t="array" aca="1" ref="Q80" ca="1">INDIRECT("試験情報記入表!AP" &amp; O75+10)</f>
        <v/>
      </c>
      <c r="R80" s="182"/>
      <c r="S80" s="182" t="str" cm="1">
        <f t="array" aca="1" ref="S80" ca="1">INDIRECT("試験情報記入表!AQ" &amp; O75+10)</f>
        <v/>
      </c>
      <c r="T80" s="183"/>
      <c r="U80" s="181" t="str" cm="1">
        <f t="array" aca="1" ref="U80" ca="1">INDIRECT("試験情報記入表!AO" &amp; U75+10)</f>
        <v/>
      </c>
      <c r="V80" s="182"/>
      <c r="W80" s="182" t="str" cm="1">
        <f t="array" aca="1" ref="W80" ca="1">INDIRECT("試験情報記入表!AP" &amp; U75+10)</f>
        <v/>
      </c>
      <c r="X80" s="182"/>
      <c r="Y80" s="182" t="str" cm="1">
        <f t="array" aca="1" ref="Y80" ca="1">INDIRECT("試験情報記入表!AQ" &amp; U75+10)</f>
        <v/>
      </c>
      <c r="Z80" s="183"/>
      <c r="AA80" s="40"/>
    </row>
    <row r="81" spans="1:27" ht="33" customHeight="1" thickBot="1" x14ac:dyDescent="0.2">
      <c r="A81" s="44"/>
      <c r="B81" s="66" t="s">
        <v>230</v>
      </c>
      <c r="C81" s="184" t="str" cm="1">
        <f t="array" aca="1" ref="C81" ca="1">INDIRECT("試験情報記入表!AU" &amp; C75+10)</f>
        <v/>
      </c>
      <c r="D81" s="185"/>
      <c r="E81" s="185" t="str" cm="1">
        <f t="array" aca="1" ref="E81" ca="1">INDIRECT("試験情報記入表!AV" &amp; C75+10)</f>
        <v/>
      </c>
      <c r="F81" s="185"/>
      <c r="G81" s="185" t="str" cm="1">
        <f t="array" aca="1" ref="G81" ca="1">INDIRECT("試験情報記入表!AW" &amp; C75+10)</f>
        <v/>
      </c>
      <c r="H81" s="186"/>
      <c r="I81" s="184" t="str" cm="1">
        <f t="array" aca="1" ref="I81" ca="1">INDIRECT("試験情報記入表!AU" &amp; I75+10)</f>
        <v/>
      </c>
      <c r="J81" s="185"/>
      <c r="K81" s="185" t="str" cm="1">
        <f t="array" aca="1" ref="K81" ca="1">INDIRECT("試験情報記入表!AV" &amp; I75+10)</f>
        <v/>
      </c>
      <c r="L81" s="185"/>
      <c r="M81" s="185" t="str" cm="1">
        <f t="array" aca="1" ref="M81" ca="1">INDIRECT("試験情報記入表!AW" &amp; I75+10)</f>
        <v/>
      </c>
      <c r="N81" s="186"/>
      <c r="O81" s="184" t="str" cm="1">
        <f t="array" aca="1" ref="O81" ca="1">INDIRECT("試験情報記入表!AU" &amp; O75+10)</f>
        <v/>
      </c>
      <c r="P81" s="185"/>
      <c r="Q81" s="185" t="str" cm="1">
        <f t="array" aca="1" ref="Q81" ca="1">INDIRECT("試験情報記入表!AV" &amp; O75+10)</f>
        <v/>
      </c>
      <c r="R81" s="185"/>
      <c r="S81" s="185" t="str" cm="1">
        <f t="array" aca="1" ref="S81" ca="1">INDIRECT("試験情報記入表!AW" &amp; O75+10)</f>
        <v/>
      </c>
      <c r="T81" s="186"/>
      <c r="U81" s="184" t="str" cm="1">
        <f t="array" aca="1" ref="U81" ca="1">INDIRECT("試験情報記入表!AU" &amp; U75+10)</f>
        <v/>
      </c>
      <c r="V81" s="185"/>
      <c r="W81" s="185" t="str" cm="1">
        <f t="array" aca="1" ref="W81" ca="1">INDIRECT("試験情報記入表!AV" &amp; U75+10)</f>
        <v/>
      </c>
      <c r="X81" s="185"/>
      <c r="Y81" s="185" t="str" cm="1">
        <f t="array" aca="1" ref="Y81" ca="1">INDIRECT("試験情報記入表!AW" &amp; U75+10)</f>
        <v/>
      </c>
      <c r="Z81" s="186"/>
      <c r="AA81" s="40"/>
    </row>
    <row r="82" spans="1:27" ht="37.5" customHeight="1" x14ac:dyDescent="0.15">
      <c r="B82" s="43"/>
      <c r="C82" s="193">
        <v>37</v>
      </c>
      <c r="D82" s="195" cm="1">
        <f t="array" aca="1" ref="D82" ca="1">INDIRECT("試験情報記入表!C" &amp; C82+10)</f>
        <v>0</v>
      </c>
      <c r="E82" s="196"/>
      <c r="F82" s="197" cm="1">
        <f t="array" aca="1" ref="F82" ca="1">IF(D82="拡散透過率", INDIRECT("試験情報記入表!B" &amp; C82+10) &amp; "_入射方位：" &amp; INDIRECT("試験情報記入表!AB" &amp; C82+10) &amp; "度", INDIRECT("試験情報記入表!B" &amp; C82+10))</f>
        <v>0</v>
      </c>
      <c r="G82" s="198"/>
      <c r="H82" s="199"/>
      <c r="I82" s="193">
        <v>38</v>
      </c>
      <c r="J82" s="195" cm="1">
        <f t="array" aca="1" ref="J82" ca="1">INDIRECT("試験情報記入表!C" &amp; I82+10)</f>
        <v>0</v>
      </c>
      <c r="K82" s="196"/>
      <c r="L82" s="197" cm="1">
        <f t="array" aca="1" ref="L82" ca="1">IF(J82="拡散透過率", INDIRECT("試験情報記入表!B" &amp; I82+10) &amp; "_入射方位：" &amp; INDIRECT("試験情報記入表!AB" &amp; I82+10) &amp; "度", INDIRECT("試験情報記入表!B" &amp; I82+10))</f>
        <v>0</v>
      </c>
      <c r="M82" s="198"/>
      <c r="N82" s="199"/>
      <c r="O82" s="193">
        <v>39</v>
      </c>
      <c r="P82" s="195" cm="1">
        <f t="array" aca="1" ref="P82" ca="1">INDIRECT("試験情報記入表!C" &amp; O82+10)</f>
        <v>0</v>
      </c>
      <c r="Q82" s="196"/>
      <c r="R82" s="197" cm="1">
        <f t="array" aca="1" ref="R82" ca="1">IF(P82="拡散透過率", INDIRECT("試験情報記入表!B" &amp; O82+10) &amp; "_入射方位：" &amp; INDIRECT("試験情報記入表!AB" &amp; O82+10) &amp; "度", INDIRECT("試験情報記入表!B" &amp; O82+10))</f>
        <v>0</v>
      </c>
      <c r="S82" s="198"/>
      <c r="T82" s="199"/>
      <c r="U82" s="193">
        <v>40</v>
      </c>
      <c r="V82" s="195" cm="1">
        <f t="array" aca="1" ref="V82" ca="1">INDIRECT("試験情報記入表!C" &amp; U82+10)</f>
        <v>0</v>
      </c>
      <c r="W82" s="196"/>
      <c r="X82" s="197" cm="1">
        <f t="array" aca="1" ref="X82" ca="1">IF(V82="拡散透過率", INDIRECT("試験情報記入表!B" &amp; U82+10) &amp; "_入射方位：" &amp; INDIRECT("試験情報記入表!AB" &amp; U82+10) &amp; "度", INDIRECT("試験情報記入表!B" &amp; U82+10))</f>
        <v>0</v>
      </c>
      <c r="Y82" s="198"/>
      <c r="Z82" s="199"/>
      <c r="AA82" s="40"/>
    </row>
    <row r="83" spans="1:27" ht="37.5" customHeight="1" thickBot="1" x14ac:dyDescent="0.2">
      <c r="B83" s="41"/>
      <c r="C83" s="194"/>
      <c r="D83" s="203" t="str" cm="1">
        <f t="array" aca="1" ref="D83" ca="1">"測距治具： "&amp;INDIRECT("試験情報記入表!L" &amp; C82+10)</f>
        <v xml:space="preserve">測距治具： </v>
      </c>
      <c r="E83" s="204"/>
      <c r="F83" s="200"/>
      <c r="G83" s="201"/>
      <c r="H83" s="202"/>
      <c r="I83" s="194"/>
      <c r="J83" s="203" t="str" cm="1">
        <f t="array" aca="1" ref="J83" ca="1">"測距治具： "&amp;INDIRECT("試験情報記入表!L" &amp; I82+10)</f>
        <v xml:space="preserve">測距治具： </v>
      </c>
      <c r="K83" s="204"/>
      <c r="L83" s="200"/>
      <c r="M83" s="201"/>
      <c r="N83" s="202"/>
      <c r="O83" s="194"/>
      <c r="P83" s="203" t="str" cm="1">
        <f t="array" aca="1" ref="P83" ca="1">"測距治具： "&amp;INDIRECT("試験情報記入表!L" &amp; O82+10)</f>
        <v xml:space="preserve">測距治具： </v>
      </c>
      <c r="Q83" s="204"/>
      <c r="R83" s="200"/>
      <c r="S83" s="201"/>
      <c r="T83" s="202"/>
      <c r="U83" s="194"/>
      <c r="V83" s="203" t="str" cm="1">
        <f t="array" aca="1" ref="V83" ca="1">"測距治具： "&amp;INDIRECT("試験情報記入表!L" &amp; U82+10)</f>
        <v xml:space="preserve">測距治具： </v>
      </c>
      <c r="W83" s="204"/>
      <c r="X83" s="200"/>
      <c r="Y83" s="201"/>
      <c r="Z83" s="202"/>
      <c r="AA83" s="40"/>
    </row>
    <row r="84" spans="1:27" ht="22.5" customHeight="1" thickBot="1" x14ac:dyDescent="0.2">
      <c r="B84" s="41"/>
      <c r="C84" s="211" t="s">
        <v>380</v>
      </c>
      <c r="D84" s="212"/>
      <c r="E84" s="213" t="s">
        <v>226</v>
      </c>
      <c r="F84" s="212"/>
      <c r="G84" s="213" t="s">
        <v>227</v>
      </c>
      <c r="H84" s="214"/>
      <c r="I84" s="211" t="s">
        <v>225</v>
      </c>
      <c r="J84" s="212"/>
      <c r="K84" s="213" t="s">
        <v>226</v>
      </c>
      <c r="L84" s="212"/>
      <c r="M84" s="213" t="s">
        <v>227</v>
      </c>
      <c r="N84" s="214"/>
      <c r="O84" s="211" t="s">
        <v>225</v>
      </c>
      <c r="P84" s="212"/>
      <c r="Q84" s="213" t="s">
        <v>226</v>
      </c>
      <c r="R84" s="212"/>
      <c r="S84" s="213" t="s">
        <v>227</v>
      </c>
      <c r="T84" s="214"/>
      <c r="U84" s="211" t="s">
        <v>225</v>
      </c>
      <c r="V84" s="212"/>
      <c r="W84" s="213" t="s">
        <v>226</v>
      </c>
      <c r="X84" s="212"/>
      <c r="Y84" s="213" t="s">
        <v>227</v>
      </c>
      <c r="Z84" s="214"/>
      <c r="AA84" s="40"/>
    </row>
    <row r="85" spans="1:27" ht="33" customHeight="1" x14ac:dyDescent="0.15">
      <c r="A85" s="44"/>
      <c r="B85" s="64" t="s">
        <v>224</v>
      </c>
      <c r="C85" s="187" t="str" cm="1">
        <f t="array" aca="1" ref="C85" ca="1">INDIRECT("試験情報記入表!AL" &amp; C82 + 10)</f>
        <v/>
      </c>
      <c r="D85" s="188"/>
      <c r="E85" s="188" t="str" cm="1">
        <f t="array" aca="1" ref="E85" ca="1">INDIRECT("試験情報記入表!AM" &amp; C82+ 10)</f>
        <v/>
      </c>
      <c r="F85" s="188"/>
      <c r="G85" s="188" t="str" cm="1">
        <f t="array" aca="1" ref="G85" ca="1">INDIRECT("試験情報記入表!AN" &amp; C82+10)</f>
        <v/>
      </c>
      <c r="H85" s="189"/>
      <c r="I85" s="187" t="str" cm="1">
        <f t="array" aca="1" ref="I85" ca="1">INDIRECT("試験情報記入表!AL" &amp; I82 + 10)</f>
        <v/>
      </c>
      <c r="J85" s="188"/>
      <c r="K85" s="188" t="str" cm="1">
        <f t="array" aca="1" ref="K85" ca="1">INDIRECT("試験情報記入表!AM" &amp; I82+ 10)</f>
        <v/>
      </c>
      <c r="L85" s="188"/>
      <c r="M85" s="188" t="str" cm="1">
        <f t="array" aca="1" ref="M85" ca="1">INDIRECT("試験情報記入表!AN" &amp; I82+10)</f>
        <v/>
      </c>
      <c r="N85" s="189"/>
      <c r="O85" s="187" t="str" cm="1">
        <f t="array" aca="1" ref="O85" ca="1">INDIRECT("試験情報記入表!AL" &amp; O82 + 10)</f>
        <v/>
      </c>
      <c r="P85" s="188"/>
      <c r="Q85" s="188" t="str" cm="1">
        <f t="array" aca="1" ref="Q85" ca="1">INDIRECT("試験情報記入表!AM" &amp; O82+ 10)</f>
        <v/>
      </c>
      <c r="R85" s="188"/>
      <c r="S85" s="188" t="str" cm="1">
        <f t="array" aca="1" ref="S85" ca="1">INDIRECT("試験情報記入表!AN" &amp; O82+10)</f>
        <v/>
      </c>
      <c r="T85" s="189"/>
      <c r="U85" s="187" t="str" cm="1">
        <f t="array" aca="1" ref="U85" ca="1">INDIRECT("試験情報記入表!AL" &amp; U82 + 10)</f>
        <v/>
      </c>
      <c r="V85" s="188"/>
      <c r="W85" s="188" t="str" cm="1">
        <f t="array" aca="1" ref="W85" ca="1">INDIRECT("試験情報記入表!AM" &amp; U82+ 10)</f>
        <v/>
      </c>
      <c r="X85" s="188"/>
      <c r="Y85" s="188" t="str" cm="1">
        <f t="array" aca="1" ref="Y85" ca="1">INDIRECT("試験情報記入表!AN" &amp; U82+10)</f>
        <v/>
      </c>
      <c r="Z85" s="189"/>
      <c r="AA85" s="40"/>
    </row>
    <row r="86" spans="1:27" ht="33" customHeight="1" x14ac:dyDescent="0.15">
      <c r="A86" s="44"/>
      <c r="B86" s="65" t="s">
        <v>228</v>
      </c>
      <c r="C86" s="181" t="str" cm="1">
        <f t="array" aca="1" ref="C86" ca="1">INDIRECT("試験情報記入表!AR" &amp; C82+10)</f>
        <v/>
      </c>
      <c r="D86" s="182"/>
      <c r="E86" s="182" t="str" cm="1">
        <f t="array" aca="1" ref="E86" ca="1">INDIRECT("試験情報記入表!AS" &amp; C82+10)</f>
        <v/>
      </c>
      <c r="F86" s="182"/>
      <c r="G86" s="182" t="str" cm="1">
        <f t="array" aca="1" ref="G86" ca="1">INDIRECT("試験情報記入表!AT" &amp; C82+10)</f>
        <v/>
      </c>
      <c r="H86" s="183"/>
      <c r="I86" s="181" t="str" cm="1">
        <f t="array" aca="1" ref="I86" ca="1">INDIRECT("試験情報記入表!AR" &amp; I82+10)</f>
        <v/>
      </c>
      <c r="J86" s="182"/>
      <c r="K86" s="182" t="str" cm="1">
        <f t="array" aca="1" ref="K86" ca="1">INDIRECT("試験情報記入表!AS" &amp; I82+10)</f>
        <v/>
      </c>
      <c r="L86" s="182"/>
      <c r="M86" s="182" t="str" cm="1">
        <f t="array" aca="1" ref="M86" ca="1">INDIRECT("試験情報記入表!AT" &amp; I82+10)</f>
        <v/>
      </c>
      <c r="N86" s="183"/>
      <c r="O86" s="181" t="str" cm="1">
        <f t="array" aca="1" ref="O86" ca="1">INDIRECT("試験情報記入表!AR" &amp; O82+10)</f>
        <v/>
      </c>
      <c r="P86" s="182"/>
      <c r="Q86" s="182" t="str" cm="1">
        <f t="array" aca="1" ref="Q86" ca="1">INDIRECT("試験情報記入表!AS" &amp; O82+10)</f>
        <v/>
      </c>
      <c r="R86" s="182"/>
      <c r="S86" s="182" t="str" cm="1">
        <f t="array" aca="1" ref="S86" ca="1">INDIRECT("試験情報記入表!AT" &amp; O82+10)</f>
        <v/>
      </c>
      <c r="T86" s="183"/>
      <c r="U86" s="181" t="str" cm="1">
        <f t="array" aca="1" ref="U86" ca="1">INDIRECT("試験情報記入表!AR" &amp; U82+10)</f>
        <v/>
      </c>
      <c r="V86" s="182"/>
      <c r="W86" s="182" t="str" cm="1">
        <f t="array" aca="1" ref="W86" ca="1">INDIRECT("試験情報記入表!AS" &amp; U82+10)</f>
        <v/>
      </c>
      <c r="X86" s="182"/>
      <c r="Y86" s="182" t="str" cm="1">
        <f t="array" aca="1" ref="Y86" ca="1">INDIRECT("試験情報記入表!AT" &amp; U82+10)</f>
        <v/>
      </c>
      <c r="Z86" s="183"/>
      <c r="AA86" s="40"/>
    </row>
    <row r="87" spans="1:27" ht="33" customHeight="1" x14ac:dyDescent="0.15">
      <c r="A87" s="44"/>
      <c r="B87" s="65" t="s">
        <v>229</v>
      </c>
      <c r="C87" s="181" t="str" cm="1">
        <f t="array" aca="1" ref="C87" ca="1">INDIRECT("試験情報記入表!AO" &amp; C82+10)</f>
        <v/>
      </c>
      <c r="D87" s="182"/>
      <c r="E87" s="182" t="str" cm="1">
        <f t="array" aca="1" ref="E87" ca="1">INDIRECT("試験情報記入表!AP" &amp; C82+10)</f>
        <v/>
      </c>
      <c r="F87" s="182"/>
      <c r="G87" s="182" t="str" cm="1">
        <f t="array" aca="1" ref="G87" ca="1">INDIRECT("試験情報記入表!AQ" &amp; C82+10)</f>
        <v/>
      </c>
      <c r="H87" s="183"/>
      <c r="I87" s="181" t="str" cm="1">
        <f t="array" aca="1" ref="I87" ca="1">INDIRECT("試験情報記入表!AO" &amp; I82+10)</f>
        <v/>
      </c>
      <c r="J87" s="182"/>
      <c r="K87" s="182" t="str" cm="1">
        <f t="array" aca="1" ref="K87" ca="1">INDIRECT("試験情報記入表!AP" &amp; I82+10)</f>
        <v/>
      </c>
      <c r="L87" s="182"/>
      <c r="M87" s="182" t="str" cm="1">
        <f t="array" aca="1" ref="M87" ca="1">INDIRECT("試験情報記入表!AQ" &amp; I82+10)</f>
        <v/>
      </c>
      <c r="N87" s="183"/>
      <c r="O87" s="181" t="str" cm="1">
        <f t="array" aca="1" ref="O87" ca="1">INDIRECT("試験情報記入表!AO" &amp; O82+10)</f>
        <v/>
      </c>
      <c r="P87" s="182"/>
      <c r="Q87" s="182" t="str" cm="1">
        <f t="array" aca="1" ref="Q87" ca="1">INDIRECT("試験情報記入表!AP" &amp; O82+10)</f>
        <v/>
      </c>
      <c r="R87" s="182"/>
      <c r="S87" s="182" t="str" cm="1">
        <f t="array" aca="1" ref="S87" ca="1">INDIRECT("試験情報記入表!AQ" &amp; O82+10)</f>
        <v/>
      </c>
      <c r="T87" s="183"/>
      <c r="U87" s="181" t="str" cm="1">
        <f t="array" aca="1" ref="U87" ca="1">INDIRECT("試験情報記入表!AO" &amp; U82+10)</f>
        <v/>
      </c>
      <c r="V87" s="182"/>
      <c r="W87" s="182" t="str" cm="1">
        <f t="array" aca="1" ref="W87" ca="1">INDIRECT("試験情報記入表!AP" &amp; U82+10)</f>
        <v/>
      </c>
      <c r="X87" s="182"/>
      <c r="Y87" s="182" t="str" cm="1">
        <f t="array" aca="1" ref="Y87" ca="1">INDIRECT("試験情報記入表!AQ" &amp; U82+10)</f>
        <v/>
      </c>
      <c r="Z87" s="183"/>
      <c r="AA87" s="40"/>
    </row>
    <row r="88" spans="1:27" ht="33" customHeight="1" thickBot="1" x14ac:dyDescent="0.2">
      <c r="A88" s="44"/>
      <c r="B88" s="66" t="s">
        <v>230</v>
      </c>
      <c r="C88" s="184" t="str" cm="1">
        <f t="array" aca="1" ref="C88" ca="1">INDIRECT("試験情報記入表!AU" &amp; C82+10)</f>
        <v/>
      </c>
      <c r="D88" s="185"/>
      <c r="E88" s="185" t="str" cm="1">
        <f t="array" aca="1" ref="E88" ca="1">INDIRECT("試験情報記入表!AV" &amp; C82+10)</f>
        <v/>
      </c>
      <c r="F88" s="185"/>
      <c r="G88" s="185" t="str" cm="1">
        <f t="array" aca="1" ref="G88" ca="1">INDIRECT("試験情報記入表!AW" &amp; C82+10)</f>
        <v/>
      </c>
      <c r="H88" s="186"/>
      <c r="I88" s="184" t="str" cm="1">
        <f t="array" aca="1" ref="I88" ca="1">INDIRECT("試験情報記入表!AU" &amp; I82+10)</f>
        <v/>
      </c>
      <c r="J88" s="185"/>
      <c r="K88" s="185" t="str" cm="1">
        <f t="array" aca="1" ref="K88" ca="1">INDIRECT("試験情報記入表!AV" &amp; I82+10)</f>
        <v/>
      </c>
      <c r="L88" s="185"/>
      <c r="M88" s="185" t="str" cm="1">
        <f t="array" aca="1" ref="M88" ca="1">INDIRECT("試験情報記入表!AW" &amp; I82+10)</f>
        <v/>
      </c>
      <c r="N88" s="186"/>
      <c r="O88" s="184" t="str" cm="1">
        <f t="array" aca="1" ref="O88" ca="1">INDIRECT("試験情報記入表!AU" &amp; O82+10)</f>
        <v/>
      </c>
      <c r="P88" s="185"/>
      <c r="Q88" s="185" t="str" cm="1">
        <f t="array" aca="1" ref="Q88" ca="1">INDIRECT("試験情報記入表!AV" &amp; O82+10)</f>
        <v/>
      </c>
      <c r="R88" s="185"/>
      <c r="S88" s="185" t="str" cm="1">
        <f t="array" aca="1" ref="S88" ca="1">INDIRECT("試験情報記入表!AW" &amp; O82+10)</f>
        <v/>
      </c>
      <c r="T88" s="186"/>
      <c r="U88" s="184" t="str" cm="1">
        <f t="array" aca="1" ref="U88" ca="1">INDIRECT("試験情報記入表!AU" &amp; U82+10)</f>
        <v/>
      </c>
      <c r="V88" s="185"/>
      <c r="W88" s="185" t="str" cm="1">
        <f t="array" aca="1" ref="W88" ca="1">INDIRECT("試験情報記入表!AV" &amp; U82+10)</f>
        <v/>
      </c>
      <c r="X88" s="185"/>
      <c r="Y88" s="185" t="str" cm="1">
        <f t="array" aca="1" ref="Y88" ca="1">INDIRECT("試験情報記入表!AW" &amp; U82+10)</f>
        <v/>
      </c>
      <c r="Z88" s="186"/>
      <c r="AA88" s="40"/>
    </row>
    <row r="89" spans="1:27" ht="37.5" customHeight="1" x14ac:dyDescent="0.15">
      <c r="B89" s="43"/>
      <c r="C89" s="193">
        <v>41</v>
      </c>
      <c r="D89" s="195" cm="1">
        <f t="array" aca="1" ref="D89" ca="1">INDIRECT("試験情報記入表!C" &amp; C89+10)</f>
        <v>0</v>
      </c>
      <c r="E89" s="196"/>
      <c r="F89" s="197" cm="1">
        <f t="array" aca="1" ref="F89" ca="1">IF(D89="拡散透過率", INDIRECT("試験情報記入表!B" &amp; C89+10) &amp; "_入射方位：" &amp; INDIRECT("試験情報記入表!AB" &amp; C89+10) &amp; "度", INDIRECT("試験情報記入表!B" &amp; C89+10))</f>
        <v>0</v>
      </c>
      <c r="G89" s="198"/>
      <c r="H89" s="199"/>
      <c r="I89" s="193">
        <v>42</v>
      </c>
      <c r="J89" s="195" cm="1">
        <f t="array" aca="1" ref="J89" ca="1">INDIRECT("試験情報記入表!C" &amp; I89+10)</f>
        <v>0</v>
      </c>
      <c r="K89" s="196"/>
      <c r="L89" s="197" cm="1">
        <f t="array" aca="1" ref="L89" ca="1">IF(J89="拡散透過率", INDIRECT("試験情報記入表!B" &amp; I89+10) &amp; "_入射方位：" &amp; INDIRECT("試験情報記入表!AB" &amp; I89+10) &amp; "度", INDIRECT("試験情報記入表!B" &amp; I89+10))</f>
        <v>0</v>
      </c>
      <c r="M89" s="198"/>
      <c r="N89" s="199"/>
      <c r="O89" s="193">
        <v>43</v>
      </c>
      <c r="P89" s="195" cm="1">
        <f t="array" aca="1" ref="P89" ca="1">INDIRECT("試験情報記入表!C" &amp; O89+10)</f>
        <v>0</v>
      </c>
      <c r="Q89" s="196"/>
      <c r="R89" s="197" cm="1">
        <f t="array" aca="1" ref="R89" ca="1">IF(P89="拡散透過率", INDIRECT("試験情報記入表!B" &amp; O89+10) &amp; "_入射方位：" &amp; INDIRECT("試験情報記入表!AB" &amp; O89+10) &amp; "度", INDIRECT("試験情報記入表!B" &amp; O89+10))</f>
        <v>0</v>
      </c>
      <c r="S89" s="198"/>
      <c r="T89" s="199"/>
      <c r="U89" s="193">
        <v>44</v>
      </c>
      <c r="V89" s="195" cm="1">
        <f t="array" aca="1" ref="V89" ca="1">INDIRECT("試験情報記入表!C" &amp; U89+10)</f>
        <v>0</v>
      </c>
      <c r="W89" s="196"/>
      <c r="X89" s="197" cm="1">
        <f t="array" aca="1" ref="X89" ca="1">IF(V89="拡散透過率", INDIRECT("試験情報記入表!B" &amp; U89+10) &amp; "_入射方位：" &amp; INDIRECT("試験情報記入表!AB" &amp; U89+10) &amp; "度", INDIRECT("試験情報記入表!B" &amp; U89+10))</f>
        <v>0</v>
      </c>
      <c r="Y89" s="198"/>
      <c r="Z89" s="199"/>
      <c r="AA89" s="40"/>
    </row>
    <row r="90" spans="1:27" ht="37.5" customHeight="1" thickBot="1" x14ac:dyDescent="0.2">
      <c r="B90" s="41"/>
      <c r="C90" s="194"/>
      <c r="D90" s="203" t="str" cm="1">
        <f t="array" aca="1" ref="D90" ca="1">"測距治具： "&amp;INDIRECT("試験情報記入表!L" &amp; C89+10)</f>
        <v xml:space="preserve">測距治具： </v>
      </c>
      <c r="E90" s="204"/>
      <c r="F90" s="200"/>
      <c r="G90" s="201"/>
      <c r="H90" s="202"/>
      <c r="I90" s="194"/>
      <c r="J90" s="203" t="str" cm="1">
        <f t="array" aca="1" ref="J90" ca="1">"測距治具： "&amp;INDIRECT("試験情報記入表!L" &amp; I89+10)</f>
        <v xml:space="preserve">測距治具： </v>
      </c>
      <c r="K90" s="204"/>
      <c r="L90" s="200"/>
      <c r="M90" s="201"/>
      <c r="N90" s="202"/>
      <c r="O90" s="194"/>
      <c r="P90" s="203" t="str" cm="1">
        <f t="array" aca="1" ref="P90" ca="1">"測距治具： "&amp;INDIRECT("試験情報記入表!L" &amp; O89+10)</f>
        <v xml:space="preserve">測距治具： </v>
      </c>
      <c r="Q90" s="204"/>
      <c r="R90" s="200"/>
      <c r="S90" s="201"/>
      <c r="T90" s="202"/>
      <c r="U90" s="194"/>
      <c r="V90" s="203" t="str" cm="1">
        <f t="array" aca="1" ref="V90" ca="1">"測距治具： "&amp;INDIRECT("試験情報記入表!L" &amp; U89+10)</f>
        <v xml:space="preserve">測距治具： </v>
      </c>
      <c r="W90" s="204"/>
      <c r="X90" s="200"/>
      <c r="Y90" s="201"/>
      <c r="Z90" s="202"/>
      <c r="AA90" s="40"/>
    </row>
    <row r="91" spans="1:27" ht="22.5" customHeight="1" thickBot="1" x14ac:dyDescent="0.2">
      <c r="B91" s="41"/>
      <c r="C91" s="211" t="s">
        <v>225</v>
      </c>
      <c r="D91" s="212"/>
      <c r="E91" s="213" t="s">
        <v>226</v>
      </c>
      <c r="F91" s="212"/>
      <c r="G91" s="213" t="s">
        <v>227</v>
      </c>
      <c r="H91" s="214"/>
      <c r="I91" s="211" t="s">
        <v>225</v>
      </c>
      <c r="J91" s="212"/>
      <c r="K91" s="213" t="s">
        <v>226</v>
      </c>
      <c r="L91" s="212"/>
      <c r="M91" s="213" t="s">
        <v>227</v>
      </c>
      <c r="N91" s="214"/>
      <c r="O91" s="211" t="s">
        <v>225</v>
      </c>
      <c r="P91" s="212"/>
      <c r="Q91" s="213" t="s">
        <v>226</v>
      </c>
      <c r="R91" s="212"/>
      <c r="S91" s="213" t="s">
        <v>227</v>
      </c>
      <c r="T91" s="214"/>
      <c r="U91" s="211" t="s">
        <v>225</v>
      </c>
      <c r="V91" s="212"/>
      <c r="W91" s="213" t="s">
        <v>226</v>
      </c>
      <c r="X91" s="212"/>
      <c r="Y91" s="213" t="s">
        <v>227</v>
      </c>
      <c r="Z91" s="214"/>
      <c r="AA91" s="40"/>
    </row>
    <row r="92" spans="1:27" ht="33" customHeight="1" x14ac:dyDescent="0.15">
      <c r="A92" s="44"/>
      <c r="B92" s="64" t="s">
        <v>224</v>
      </c>
      <c r="C92" s="187" t="str" cm="1">
        <f t="array" aca="1" ref="C92" ca="1">INDIRECT("試験情報記入表!AL" &amp; C89 + 10)</f>
        <v/>
      </c>
      <c r="D92" s="188"/>
      <c r="E92" s="188" t="str" cm="1">
        <f t="array" aca="1" ref="E92" ca="1">INDIRECT("試験情報記入表!AM" &amp; C89+ 10)</f>
        <v/>
      </c>
      <c r="F92" s="188"/>
      <c r="G92" s="188" t="str" cm="1">
        <f t="array" aca="1" ref="G92" ca="1">INDIRECT("試験情報記入表!AN" &amp; C89+10)</f>
        <v/>
      </c>
      <c r="H92" s="189"/>
      <c r="I92" s="187" t="str" cm="1">
        <f t="array" aca="1" ref="I92" ca="1">INDIRECT("試験情報記入表!AL" &amp; I89 + 10)</f>
        <v/>
      </c>
      <c r="J92" s="188"/>
      <c r="K92" s="188" t="str" cm="1">
        <f t="array" aca="1" ref="K92" ca="1">INDIRECT("試験情報記入表!AM" &amp; I89+ 10)</f>
        <v/>
      </c>
      <c r="L92" s="188"/>
      <c r="M92" s="188" t="str" cm="1">
        <f t="array" aca="1" ref="M92" ca="1">INDIRECT("試験情報記入表!AN" &amp; I89+10)</f>
        <v/>
      </c>
      <c r="N92" s="189"/>
      <c r="O92" s="187" t="str" cm="1">
        <f t="array" aca="1" ref="O92" ca="1">INDIRECT("試験情報記入表!AL" &amp; O89 + 10)</f>
        <v/>
      </c>
      <c r="P92" s="188"/>
      <c r="Q92" s="188" t="str" cm="1">
        <f t="array" aca="1" ref="Q92" ca="1">INDIRECT("試験情報記入表!AM" &amp; O89+ 10)</f>
        <v/>
      </c>
      <c r="R92" s="188"/>
      <c r="S92" s="188" t="str" cm="1">
        <f t="array" aca="1" ref="S92" ca="1">INDIRECT("試験情報記入表!AN" &amp; O89+10)</f>
        <v/>
      </c>
      <c r="T92" s="189"/>
      <c r="U92" s="187" t="str" cm="1">
        <f t="array" aca="1" ref="U92" ca="1">INDIRECT("試験情報記入表!AL" &amp; U89 + 10)</f>
        <v/>
      </c>
      <c r="V92" s="188"/>
      <c r="W92" s="188" t="str" cm="1">
        <f t="array" aca="1" ref="W92" ca="1">INDIRECT("試験情報記入表!AM" &amp; U89+ 10)</f>
        <v/>
      </c>
      <c r="X92" s="188"/>
      <c r="Y92" s="188" t="str" cm="1">
        <f t="array" aca="1" ref="Y92" ca="1">INDIRECT("試験情報記入表!AN" &amp; U89+10)</f>
        <v/>
      </c>
      <c r="Z92" s="189"/>
      <c r="AA92" s="40"/>
    </row>
    <row r="93" spans="1:27" ht="33" customHeight="1" x14ac:dyDescent="0.15">
      <c r="A93" s="44"/>
      <c r="B93" s="65" t="s">
        <v>228</v>
      </c>
      <c r="C93" s="181" t="str" cm="1">
        <f t="array" aca="1" ref="C93" ca="1">INDIRECT("試験情報記入表!AR" &amp; C89+10)</f>
        <v/>
      </c>
      <c r="D93" s="182"/>
      <c r="E93" s="182" t="str" cm="1">
        <f t="array" aca="1" ref="E93" ca="1">INDIRECT("試験情報記入表!AS" &amp; C89+10)</f>
        <v/>
      </c>
      <c r="F93" s="182"/>
      <c r="G93" s="182" t="str" cm="1">
        <f t="array" aca="1" ref="G93" ca="1">INDIRECT("試験情報記入表!AT" &amp; C89+10)</f>
        <v/>
      </c>
      <c r="H93" s="183"/>
      <c r="I93" s="181" t="str" cm="1">
        <f t="array" aca="1" ref="I93" ca="1">INDIRECT("試験情報記入表!AR" &amp; I89+10)</f>
        <v/>
      </c>
      <c r="J93" s="182"/>
      <c r="K93" s="182" t="str" cm="1">
        <f t="array" aca="1" ref="K93" ca="1">INDIRECT("試験情報記入表!AS" &amp; I89+10)</f>
        <v/>
      </c>
      <c r="L93" s="182"/>
      <c r="M93" s="182" t="str" cm="1">
        <f t="array" aca="1" ref="M93" ca="1">INDIRECT("試験情報記入表!AT" &amp; I89+10)</f>
        <v/>
      </c>
      <c r="N93" s="183"/>
      <c r="O93" s="181" t="str" cm="1">
        <f t="array" aca="1" ref="O93" ca="1">INDIRECT("試験情報記入表!AR" &amp; O89+10)</f>
        <v/>
      </c>
      <c r="P93" s="182"/>
      <c r="Q93" s="182" t="str" cm="1">
        <f t="array" aca="1" ref="Q93" ca="1">INDIRECT("試験情報記入表!AS" &amp; O89+10)</f>
        <v/>
      </c>
      <c r="R93" s="182"/>
      <c r="S93" s="182" t="str" cm="1">
        <f t="array" aca="1" ref="S93" ca="1">INDIRECT("試験情報記入表!AT" &amp; O89+10)</f>
        <v/>
      </c>
      <c r="T93" s="183"/>
      <c r="U93" s="181" t="str" cm="1">
        <f t="array" aca="1" ref="U93" ca="1">INDIRECT("試験情報記入表!AR" &amp; U89+10)</f>
        <v/>
      </c>
      <c r="V93" s="182"/>
      <c r="W93" s="182" t="str" cm="1">
        <f t="array" aca="1" ref="W93" ca="1">INDIRECT("試験情報記入表!AS" &amp; U89+10)</f>
        <v/>
      </c>
      <c r="X93" s="182"/>
      <c r="Y93" s="182" t="str" cm="1">
        <f t="array" aca="1" ref="Y93" ca="1">INDIRECT("試験情報記入表!AT" &amp; U89+10)</f>
        <v/>
      </c>
      <c r="Z93" s="183"/>
      <c r="AA93" s="40"/>
    </row>
    <row r="94" spans="1:27" ht="33" customHeight="1" x14ac:dyDescent="0.15">
      <c r="A94" s="44"/>
      <c r="B94" s="65" t="s">
        <v>229</v>
      </c>
      <c r="C94" s="181" t="str" cm="1">
        <f t="array" aca="1" ref="C94" ca="1">INDIRECT("試験情報記入表!AO" &amp; C89+10)</f>
        <v/>
      </c>
      <c r="D94" s="182"/>
      <c r="E94" s="182" t="str" cm="1">
        <f t="array" aca="1" ref="E94" ca="1">INDIRECT("試験情報記入表!AP" &amp; C89+10)</f>
        <v/>
      </c>
      <c r="F94" s="182"/>
      <c r="G94" s="182" t="str" cm="1">
        <f t="array" aca="1" ref="G94" ca="1">INDIRECT("試験情報記入表!AQ" &amp; C89+10)</f>
        <v/>
      </c>
      <c r="H94" s="183"/>
      <c r="I94" s="181" t="str" cm="1">
        <f t="array" aca="1" ref="I94" ca="1">INDIRECT("試験情報記入表!AO" &amp; I89+10)</f>
        <v/>
      </c>
      <c r="J94" s="182"/>
      <c r="K94" s="182" t="str" cm="1">
        <f t="array" aca="1" ref="K94" ca="1">INDIRECT("試験情報記入表!AP" &amp; I89+10)</f>
        <v/>
      </c>
      <c r="L94" s="182"/>
      <c r="M94" s="182" t="str" cm="1">
        <f t="array" aca="1" ref="M94" ca="1">INDIRECT("試験情報記入表!AQ" &amp; I89+10)</f>
        <v/>
      </c>
      <c r="N94" s="183"/>
      <c r="O94" s="181" t="str" cm="1">
        <f t="array" aca="1" ref="O94" ca="1">INDIRECT("試験情報記入表!AO" &amp; O89+10)</f>
        <v/>
      </c>
      <c r="P94" s="182"/>
      <c r="Q94" s="182" t="str" cm="1">
        <f t="array" aca="1" ref="Q94" ca="1">INDIRECT("試験情報記入表!AP" &amp; O89+10)</f>
        <v/>
      </c>
      <c r="R94" s="182"/>
      <c r="S94" s="182" t="str" cm="1">
        <f t="array" aca="1" ref="S94" ca="1">INDIRECT("試験情報記入表!AQ" &amp; O89+10)</f>
        <v/>
      </c>
      <c r="T94" s="183"/>
      <c r="U94" s="181" t="str" cm="1">
        <f t="array" aca="1" ref="U94" ca="1">INDIRECT("試験情報記入表!AO" &amp; U89+10)</f>
        <v/>
      </c>
      <c r="V94" s="182"/>
      <c r="W94" s="182" t="str" cm="1">
        <f t="array" aca="1" ref="W94" ca="1">INDIRECT("試験情報記入表!AP" &amp; U89+10)</f>
        <v/>
      </c>
      <c r="X94" s="182"/>
      <c r="Y94" s="182" t="str" cm="1">
        <f t="array" aca="1" ref="Y94" ca="1">INDIRECT("試験情報記入表!AQ" &amp; U89+10)</f>
        <v/>
      </c>
      <c r="Z94" s="183"/>
      <c r="AA94" s="40"/>
    </row>
    <row r="95" spans="1:27" ht="33" customHeight="1" thickBot="1" x14ac:dyDescent="0.2">
      <c r="A95" s="44"/>
      <c r="B95" s="66" t="s">
        <v>230</v>
      </c>
      <c r="C95" s="184" t="str" cm="1">
        <f t="array" aca="1" ref="C95" ca="1">INDIRECT("試験情報記入表!AU" &amp; C89+10)</f>
        <v/>
      </c>
      <c r="D95" s="185"/>
      <c r="E95" s="185" t="str" cm="1">
        <f t="array" aca="1" ref="E95" ca="1">INDIRECT("試験情報記入表!AV" &amp; C89+10)</f>
        <v/>
      </c>
      <c r="F95" s="185"/>
      <c r="G95" s="185" t="str" cm="1">
        <f t="array" aca="1" ref="G95" ca="1">INDIRECT("試験情報記入表!AW" &amp; C89+10)</f>
        <v/>
      </c>
      <c r="H95" s="186"/>
      <c r="I95" s="184" t="str" cm="1">
        <f t="array" aca="1" ref="I95" ca="1">INDIRECT("試験情報記入表!AU" &amp; I89+10)</f>
        <v/>
      </c>
      <c r="J95" s="185"/>
      <c r="K95" s="185" t="str" cm="1">
        <f t="array" aca="1" ref="K95" ca="1">INDIRECT("試験情報記入表!AV" &amp; I89+10)</f>
        <v/>
      </c>
      <c r="L95" s="185"/>
      <c r="M95" s="185" t="str" cm="1">
        <f t="array" aca="1" ref="M95" ca="1">INDIRECT("試験情報記入表!AW" &amp; I89+10)</f>
        <v/>
      </c>
      <c r="N95" s="186"/>
      <c r="O95" s="184" t="str" cm="1">
        <f t="array" aca="1" ref="O95" ca="1">INDIRECT("試験情報記入表!AU" &amp; O89+10)</f>
        <v/>
      </c>
      <c r="P95" s="185"/>
      <c r="Q95" s="185" t="str" cm="1">
        <f t="array" aca="1" ref="Q95" ca="1">INDIRECT("試験情報記入表!AV" &amp; O89+10)</f>
        <v/>
      </c>
      <c r="R95" s="185"/>
      <c r="S95" s="185" t="str" cm="1">
        <f t="array" aca="1" ref="S95" ca="1">INDIRECT("試験情報記入表!AW" &amp; O89+10)</f>
        <v/>
      </c>
      <c r="T95" s="186"/>
      <c r="U95" s="184" t="str" cm="1">
        <f t="array" aca="1" ref="U95" ca="1">INDIRECT("試験情報記入表!AU" &amp; U89+10)</f>
        <v/>
      </c>
      <c r="V95" s="185"/>
      <c r="W95" s="185" t="str" cm="1">
        <f t="array" aca="1" ref="W95" ca="1">INDIRECT("試験情報記入表!AV" &amp; U89+10)</f>
        <v/>
      </c>
      <c r="X95" s="185"/>
      <c r="Y95" s="185" t="str" cm="1">
        <f t="array" aca="1" ref="Y95" ca="1">INDIRECT("試験情報記入表!AW" &amp; U89+10)</f>
        <v/>
      </c>
      <c r="Z95" s="186"/>
      <c r="AA95" s="40"/>
    </row>
    <row r="96" spans="1:27" ht="13.5" customHeight="1" x14ac:dyDescent="0.15">
      <c r="B96" s="43"/>
    </row>
    <row r="97" spans="1:27" ht="13.5" customHeight="1" x14ac:dyDescent="0.15">
      <c r="B97" s="41"/>
      <c r="C97" s="40"/>
      <c r="D97" s="40"/>
      <c r="E97" s="40"/>
      <c r="F97" s="40"/>
      <c r="G97" s="40"/>
      <c r="H97" s="40"/>
      <c r="I97" s="40"/>
      <c r="J97" s="40"/>
      <c r="K97" s="40"/>
      <c r="L97" s="40"/>
      <c r="M97" s="40"/>
      <c r="N97" s="40"/>
      <c r="O97" s="40"/>
      <c r="P97" s="40"/>
      <c r="Q97" s="40"/>
      <c r="R97" s="40"/>
      <c r="S97" s="40"/>
      <c r="T97" s="40"/>
      <c r="U97" s="40"/>
      <c r="V97" s="40"/>
      <c r="W97" s="40"/>
      <c r="X97" s="40"/>
      <c r="Y97" s="40"/>
      <c r="Z97" s="40"/>
      <c r="AA97" s="40"/>
    </row>
    <row r="98" spans="1:27" ht="30" customHeight="1" x14ac:dyDescent="0.15">
      <c r="B98" s="41"/>
      <c r="C98" s="40"/>
      <c r="D98" s="40"/>
      <c r="E98" s="40"/>
      <c r="F98" s="40"/>
      <c r="G98" s="40"/>
      <c r="H98" s="40"/>
      <c r="I98" s="40"/>
      <c r="J98" s="40"/>
      <c r="K98" s="40"/>
      <c r="L98" s="40"/>
      <c r="M98" s="40"/>
      <c r="N98" s="205" t="str">
        <f>N2</f>
        <v xml:space="preserve"> 依物光            号</v>
      </c>
      <c r="O98" s="206"/>
      <c r="P98" s="206"/>
      <c r="Q98" s="206"/>
      <c r="R98" s="206"/>
      <c r="S98" s="206"/>
      <c r="T98" s="206"/>
      <c r="U98" s="206"/>
      <c r="V98" s="206"/>
      <c r="W98" s="206"/>
      <c r="X98" s="206" t="s">
        <v>272</v>
      </c>
      <c r="Y98" s="206"/>
      <c r="Z98" s="206"/>
      <c r="AA98" s="206"/>
    </row>
    <row r="99" spans="1:27" ht="30" customHeight="1" thickBot="1" x14ac:dyDescent="0.2">
      <c r="B99" s="41"/>
      <c r="C99" s="40"/>
      <c r="D99" s="40"/>
      <c r="E99" s="40"/>
      <c r="F99" s="40"/>
      <c r="G99" s="40"/>
      <c r="H99" s="40"/>
      <c r="I99" s="40"/>
      <c r="J99" s="40"/>
      <c r="K99" s="40"/>
      <c r="L99" s="40"/>
      <c r="M99" s="40"/>
      <c r="N99" s="40"/>
      <c r="O99" s="40"/>
      <c r="P99" s="40"/>
      <c r="Q99" s="40"/>
      <c r="R99" s="40"/>
      <c r="S99" s="40"/>
      <c r="T99" s="40"/>
      <c r="U99" s="40"/>
      <c r="V99" s="40"/>
      <c r="W99" s="40"/>
      <c r="X99" s="40"/>
      <c r="Y99" s="40"/>
      <c r="Z99" s="40"/>
      <c r="AA99" s="40"/>
    </row>
    <row r="100" spans="1:27" ht="37.5" customHeight="1" x14ac:dyDescent="0.15">
      <c r="B100" s="40"/>
      <c r="C100" s="193">
        <v>45</v>
      </c>
      <c r="D100" s="195" cm="1">
        <f t="array" aca="1" ref="D100" ca="1">INDIRECT("試験情報記入表!C" &amp; C100+10)</f>
        <v>0</v>
      </c>
      <c r="E100" s="196"/>
      <c r="F100" s="197" cm="1">
        <f t="array" aca="1" ref="F100" ca="1">IF(D100="拡散透過率", INDIRECT("試験情報記入表!B" &amp; C100+10) &amp; "_入射方位：" &amp; INDIRECT("試験情報記入表!AB" &amp; C100+10) &amp; "度", INDIRECT("試験情報記入表!B" &amp; C100+10))</f>
        <v>0</v>
      </c>
      <c r="G100" s="198"/>
      <c r="H100" s="199"/>
      <c r="I100" s="193">
        <v>46</v>
      </c>
      <c r="J100" s="195" cm="1">
        <f t="array" aca="1" ref="J100" ca="1">INDIRECT("試験情報記入表!C" &amp; I100+10)</f>
        <v>0</v>
      </c>
      <c r="K100" s="196"/>
      <c r="L100" s="197" cm="1">
        <f t="array" aca="1" ref="L100" ca="1">IF(J100="拡散透過率", INDIRECT("試験情報記入表!B" &amp; I100+10) &amp; "_入射方位：" &amp; INDIRECT("試験情報記入表!AB" &amp; I100+10) &amp; "度", INDIRECT("試験情報記入表!B" &amp; I100+10))</f>
        <v>0</v>
      </c>
      <c r="M100" s="198"/>
      <c r="N100" s="199"/>
      <c r="O100" s="193">
        <v>47</v>
      </c>
      <c r="P100" s="195" cm="1">
        <f t="array" aca="1" ref="P100" ca="1">INDIRECT("試験情報記入表!C" &amp; O100+10)</f>
        <v>0</v>
      </c>
      <c r="Q100" s="196"/>
      <c r="R100" s="197" cm="1">
        <f t="array" aca="1" ref="R100" ca="1">IF(P100="拡散透過率", INDIRECT("試験情報記入表!B" &amp; O100+10) &amp; "_入射方位：" &amp; INDIRECT("試験情報記入表!AB" &amp; O100+10) &amp; "度", INDIRECT("試験情報記入表!B" &amp; O100+10))</f>
        <v>0</v>
      </c>
      <c r="S100" s="198"/>
      <c r="T100" s="199"/>
      <c r="U100" s="193">
        <v>48</v>
      </c>
      <c r="V100" s="195" cm="1">
        <f t="array" aca="1" ref="V100" ca="1">INDIRECT("試験情報記入表!C" &amp; U100+10)</f>
        <v>0</v>
      </c>
      <c r="W100" s="196"/>
      <c r="X100" s="197" cm="1">
        <f t="array" aca="1" ref="X100" ca="1">IF(V100="拡散透過率", INDIRECT("試験情報記入表!B" &amp; U100+10) &amp; "_入射方位：" &amp; INDIRECT("試験情報記入表!AB" &amp; U100+10) &amp; "度", INDIRECT("試験情報記入表!B" &amp; U100+10))</f>
        <v>0</v>
      </c>
      <c r="Y100" s="198"/>
      <c r="Z100" s="199"/>
      <c r="AA100" s="40"/>
    </row>
    <row r="101" spans="1:27" ht="37.5" customHeight="1" thickBot="1" x14ac:dyDescent="0.2">
      <c r="B101" s="40"/>
      <c r="C101" s="194"/>
      <c r="D101" s="203" t="str" cm="1">
        <f t="array" aca="1" ref="D101" ca="1">"測距治具： "&amp;INDIRECT("試験情報記入表!L" &amp; C100+10)</f>
        <v xml:space="preserve">測距治具： </v>
      </c>
      <c r="E101" s="204"/>
      <c r="F101" s="200"/>
      <c r="G101" s="201"/>
      <c r="H101" s="202"/>
      <c r="I101" s="194"/>
      <c r="J101" s="203" t="str" cm="1">
        <f t="array" aca="1" ref="J101" ca="1">"測距治具： "&amp;INDIRECT("試験情報記入表!L" &amp; I100+10)</f>
        <v xml:space="preserve">測距治具： </v>
      </c>
      <c r="K101" s="204"/>
      <c r="L101" s="200"/>
      <c r="M101" s="201"/>
      <c r="N101" s="202"/>
      <c r="O101" s="194"/>
      <c r="P101" s="203" t="str" cm="1">
        <f t="array" aca="1" ref="P101" ca="1">"測距治具： "&amp;INDIRECT("試験情報記入表!L" &amp; O100+10)</f>
        <v xml:space="preserve">測距治具： </v>
      </c>
      <c r="Q101" s="204"/>
      <c r="R101" s="200"/>
      <c r="S101" s="201"/>
      <c r="T101" s="202"/>
      <c r="U101" s="194"/>
      <c r="V101" s="203" t="str" cm="1">
        <f t="array" aca="1" ref="V101" ca="1">"測距治具： "&amp;INDIRECT("試験情報記入表!L" &amp; U100+10)</f>
        <v xml:space="preserve">測距治具： </v>
      </c>
      <c r="W101" s="204"/>
      <c r="X101" s="200"/>
      <c r="Y101" s="201"/>
      <c r="Z101" s="202"/>
      <c r="AA101" s="40"/>
    </row>
    <row r="102" spans="1:27" ht="22.5" customHeight="1" thickBot="1" x14ac:dyDescent="0.2">
      <c r="B102" s="41"/>
      <c r="C102" s="190" t="s">
        <v>225</v>
      </c>
      <c r="D102" s="191"/>
      <c r="E102" s="191" t="s">
        <v>226</v>
      </c>
      <c r="F102" s="191"/>
      <c r="G102" s="191" t="s">
        <v>227</v>
      </c>
      <c r="H102" s="192"/>
      <c r="I102" s="190" t="s">
        <v>225</v>
      </c>
      <c r="J102" s="191"/>
      <c r="K102" s="191" t="s">
        <v>226</v>
      </c>
      <c r="L102" s="191"/>
      <c r="M102" s="191" t="s">
        <v>227</v>
      </c>
      <c r="N102" s="192"/>
      <c r="O102" s="190" t="s">
        <v>225</v>
      </c>
      <c r="P102" s="191"/>
      <c r="Q102" s="191" t="s">
        <v>226</v>
      </c>
      <c r="R102" s="191"/>
      <c r="S102" s="191" t="s">
        <v>227</v>
      </c>
      <c r="T102" s="192"/>
      <c r="U102" s="190" t="s">
        <v>225</v>
      </c>
      <c r="V102" s="191"/>
      <c r="W102" s="191" t="s">
        <v>226</v>
      </c>
      <c r="X102" s="191"/>
      <c r="Y102" s="191" t="s">
        <v>227</v>
      </c>
      <c r="Z102" s="192"/>
      <c r="AA102" s="40"/>
    </row>
    <row r="103" spans="1:27" ht="33" customHeight="1" x14ac:dyDescent="0.15">
      <c r="A103" s="44"/>
      <c r="B103" s="64" t="s">
        <v>224</v>
      </c>
      <c r="C103" s="187" t="str" cm="1">
        <f t="array" aca="1" ref="C103" ca="1">INDIRECT("試験情報記入表!AL" &amp; C100 + 10)</f>
        <v/>
      </c>
      <c r="D103" s="188"/>
      <c r="E103" s="188" t="str" cm="1">
        <f t="array" aca="1" ref="E103" ca="1">INDIRECT("試験情報記入表!AM" &amp; C100+ 10)</f>
        <v/>
      </c>
      <c r="F103" s="188"/>
      <c r="G103" s="188" t="str" cm="1">
        <f t="array" aca="1" ref="G103" ca="1">INDIRECT("試験情報記入表!AN" &amp; C100+10)</f>
        <v/>
      </c>
      <c r="H103" s="189"/>
      <c r="I103" s="187" t="str" cm="1">
        <f t="array" aca="1" ref="I103" ca="1">INDIRECT("試験情報記入表!AL" &amp; I100 + 10)</f>
        <v/>
      </c>
      <c r="J103" s="188"/>
      <c r="K103" s="188" t="str" cm="1">
        <f t="array" aca="1" ref="K103" ca="1">INDIRECT("試験情報記入表!AM" &amp; I100+ 10)</f>
        <v/>
      </c>
      <c r="L103" s="188"/>
      <c r="M103" s="188" t="str" cm="1">
        <f t="array" aca="1" ref="M103" ca="1">INDIRECT("試験情報記入表!AN" &amp; I100+10)</f>
        <v/>
      </c>
      <c r="N103" s="189"/>
      <c r="O103" s="187" t="str" cm="1">
        <f t="array" aca="1" ref="O103" ca="1">INDIRECT("試験情報記入表!AL" &amp; O100 + 10)</f>
        <v/>
      </c>
      <c r="P103" s="188"/>
      <c r="Q103" s="188" t="str" cm="1">
        <f t="array" aca="1" ref="Q103" ca="1">INDIRECT("試験情報記入表!AM" &amp; O100+ 10)</f>
        <v/>
      </c>
      <c r="R103" s="188"/>
      <c r="S103" s="188" t="str" cm="1">
        <f t="array" aca="1" ref="S103" ca="1">INDIRECT("試験情報記入表!AN" &amp; O100+10)</f>
        <v/>
      </c>
      <c r="T103" s="189"/>
      <c r="U103" s="187" t="str" cm="1">
        <f t="array" aca="1" ref="U103" ca="1">INDIRECT("試験情報記入表!AL" &amp; U100 + 10)</f>
        <v/>
      </c>
      <c r="V103" s="188"/>
      <c r="W103" s="188" t="str" cm="1">
        <f t="array" aca="1" ref="W103" ca="1">INDIRECT("試験情報記入表!AM" &amp; U100+ 10)</f>
        <v/>
      </c>
      <c r="X103" s="188"/>
      <c r="Y103" s="188" t="str" cm="1">
        <f t="array" aca="1" ref="Y103" ca="1">INDIRECT("試験情報記入表!AN" &amp; U100+10)</f>
        <v/>
      </c>
      <c r="Z103" s="189"/>
      <c r="AA103" s="40"/>
    </row>
    <row r="104" spans="1:27" ht="33" customHeight="1" x14ac:dyDescent="0.15">
      <c r="A104" s="44"/>
      <c r="B104" s="65" t="s">
        <v>228</v>
      </c>
      <c r="C104" s="181" t="str" cm="1">
        <f t="array" aca="1" ref="C104" ca="1">INDIRECT("試験情報記入表!AR" &amp; C100+10)</f>
        <v/>
      </c>
      <c r="D104" s="182"/>
      <c r="E104" s="182" t="str" cm="1">
        <f t="array" aca="1" ref="E104" ca="1">INDIRECT("試験情報記入表!AS" &amp; C100+10)</f>
        <v/>
      </c>
      <c r="F104" s="182"/>
      <c r="G104" s="182" t="str" cm="1">
        <f t="array" aca="1" ref="G104" ca="1">INDIRECT("試験情報記入表!AT" &amp; C100+10)</f>
        <v/>
      </c>
      <c r="H104" s="183"/>
      <c r="I104" s="181" t="str" cm="1">
        <f t="array" aca="1" ref="I104" ca="1">INDIRECT("試験情報記入表!AR" &amp; I100+10)</f>
        <v/>
      </c>
      <c r="J104" s="182"/>
      <c r="K104" s="182" t="str" cm="1">
        <f t="array" aca="1" ref="K104" ca="1">INDIRECT("試験情報記入表!AS" &amp; I100+10)</f>
        <v/>
      </c>
      <c r="L104" s="182"/>
      <c r="M104" s="182" t="str" cm="1">
        <f t="array" aca="1" ref="M104" ca="1">INDIRECT("試験情報記入表!AT" &amp; I100+10)</f>
        <v/>
      </c>
      <c r="N104" s="183"/>
      <c r="O104" s="181" t="str" cm="1">
        <f t="array" aca="1" ref="O104" ca="1">INDIRECT("試験情報記入表!AR" &amp; O100+10)</f>
        <v/>
      </c>
      <c r="P104" s="182"/>
      <c r="Q104" s="182" t="str" cm="1">
        <f t="array" aca="1" ref="Q104" ca="1">INDIRECT("試験情報記入表!AS" &amp; O100+10)</f>
        <v/>
      </c>
      <c r="R104" s="182"/>
      <c r="S104" s="182" t="str" cm="1">
        <f t="array" aca="1" ref="S104" ca="1">INDIRECT("試験情報記入表!AT" &amp; O100+10)</f>
        <v/>
      </c>
      <c r="T104" s="183"/>
      <c r="U104" s="181" t="str" cm="1">
        <f t="array" aca="1" ref="U104" ca="1">INDIRECT("試験情報記入表!AR" &amp; U100+10)</f>
        <v/>
      </c>
      <c r="V104" s="182"/>
      <c r="W104" s="182" t="str" cm="1">
        <f t="array" aca="1" ref="W104" ca="1">INDIRECT("試験情報記入表!AS" &amp; U100+10)</f>
        <v/>
      </c>
      <c r="X104" s="182"/>
      <c r="Y104" s="182" t="str" cm="1">
        <f t="array" aca="1" ref="Y104" ca="1">INDIRECT("試験情報記入表!AT" &amp; U100+10)</f>
        <v/>
      </c>
      <c r="Z104" s="183"/>
      <c r="AA104" s="40"/>
    </row>
    <row r="105" spans="1:27" ht="33" customHeight="1" x14ac:dyDescent="0.15">
      <c r="A105" s="44"/>
      <c r="B105" s="65" t="s">
        <v>229</v>
      </c>
      <c r="C105" s="181" t="str" cm="1">
        <f t="array" aca="1" ref="C105" ca="1">INDIRECT("試験情報記入表!AO" &amp; C100+10)</f>
        <v/>
      </c>
      <c r="D105" s="182"/>
      <c r="E105" s="182" t="str" cm="1">
        <f t="array" aca="1" ref="E105" ca="1">INDIRECT("試験情報記入表!AP" &amp; C100+10)</f>
        <v/>
      </c>
      <c r="F105" s="182"/>
      <c r="G105" s="182" t="str" cm="1">
        <f t="array" aca="1" ref="G105" ca="1">INDIRECT("試験情報記入表!AQ" &amp; C100+10)</f>
        <v/>
      </c>
      <c r="H105" s="183"/>
      <c r="I105" s="181" t="str" cm="1">
        <f t="array" aca="1" ref="I105" ca="1">INDIRECT("試験情報記入表!AO" &amp; I100+10)</f>
        <v/>
      </c>
      <c r="J105" s="182"/>
      <c r="K105" s="182" t="str" cm="1">
        <f t="array" aca="1" ref="K105" ca="1">INDIRECT("試験情報記入表!AP" &amp; I100+10)</f>
        <v/>
      </c>
      <c r="L105" s="182"/>
      <c r="M105" s="182" t="str" cm="1">
        <f t="array" aca="1" ref="M105" ca="1">INDIRECT("試験情報記入表!AQ" &amp; I100+10)</f>
        <v/>
      </c>
      <c r="N105" s="183"/>
      <c r="O105" s="181" t="str" cm="1">
        <f t="array" aca="1" ref="O105" ca="1">INDIRECT("試験情報記入表!AO" &amp; O100+10)</f>
        <v/>
      </c>
      <c r="P105" s="182"/>
      <c r="Q105" s="182" t="str" cm="1">
        <f t="array" aca="1" ref="Q105" ca="1">INDIRECT("試験情報記入表!AP" &amp; O100+10)</f>
        <v/>
      </c>
      <c r="R105" s="182"/>
      <c r="S105" s="182" t="str" cm="1">
        <f t="array" aca="1" ref="S105" ca="1">INDIRECT("試験情報記入表!AQ" &amp; O100+10)</f>
        <v/>
      </c>
      <c r="T105" s="183"/>
      <c r="U105" s="181" t="str" cm="1">
        <f t="array" aca="1" ref="U105" ca="1">INDIRECT("試験情報記入表!AO" &amp; U100+10)</f>
        <v/>
      </c>
      <c r="V105" s="182"/>
      <c r="W105" s="182" t="str" cm="1">
        <f t="array" aca="1" ref="W105" ca="1">INDIRECT("試験情報記入表!AP" &amp; U100+10)</f>
        <v/>
      </c>
      <c r="X105" s="182"/>
      <c r="Y105" s="182" t="str" cm="1">
        <f t="array" aca="1" ref="Y105" ca="1">INDIRECT("試験情報記入表!AQ" &amp; U100+10)</f>
        <v/>
      </c>
      <c r="Z105" s="183"/>
      <c r="AA105" s="40"/>
    </row>
    <row r="106" spans="1:27" ht="33" customHeight="1" thickBot="1" x14ac:dyDescent="0.2">
      <c r="A106" s="44"/>
      <c r="B106" s="66" t="s">
        <v>230</v>
      </c>
      <c r="C106" s="184" t="str" cm="1">
        <f t="array" aca="1" ref="C106" ca="1">INDIRECT("試験情報記入表!AU" &amp; C100+10)</f>
        <v/>
      </c>
      <c r="D106" s="185"/>
      <c r="E106" s="185" t="str" cm="1">
        <f t="array" aca="1" ref="E106" ca="1">INDIRECT("試験情報記入表!AV" &amp; C100+10)</f>
        <v/>
      </c>
      <c r="F106" s="185"/>
      <c r="G106" s="185" t="str" cm="1">
        <f t="array" aca="1" ref="G106" ca="1">INDIRECT("試験情報記入表!AW" &amp; C100+10)</f>
        <v/>
      </c>
      <c r="H106" s="186"/>
      <c r="I106" s="184" t="str" cm="1">
        <f t="array" aca="1" ref="I106" ca="1">INDIRECT("試験情報記入表!AU" &amp; I100+10)</f>
        <v/>
      </c>
      <c r="J106" s="185"/>
      <c r="K106" s="185" t="str" cm="1">
        <f t="array" aca="1" ref="K106" ca="1">INDIRECT("試験情報記入表!AV" &amp; I100+10)</f>
        <v/>
      </c>
      <c r="L106" s="185"/>
      <c r="M106" s="185" t="str" cm="1">
        <f t="array" aca="1" ref="M106" ca="1">INDIRECT("試験情報記入表!AW" &amp; I100+10)</f>
        <v/>
      </c>
      <c r="N106" s="186"/>
      <c r="O106" s="184" t="str" cm="1">
        <f t="array" aca="1" ref="O106" ca="1">INDIRECT("試験情報記入表!AU" &amp; O100+10)</f>
        <v/>
      </c>
      <c r="P106" s="185"/>
      <c r="Q106" s="185" t="str" cm="1">
        <f t="array" aca="1" ref="Q106" ca="1">INDIRECT("試験情報記入表!AV" &amp; O100+10)</f>
        <v/>
      </c>
      <c r="R106" s="185"/>
      <c r="S106" s="185" t="str" cm="1">
        <f t="array" aca="1" ref="S106" ca="1">INDIRECT("試験情報記入表!AW" &amp; O100+10)</f>
        <v/>
      </c>
      <c r="T106" s="186"/>
      <c r="U106" s="184" t="str" cm="1">
        <f t="array" aca="1" ref="U106" ca="1">INDIRECT("試験情報記入表!AU" &amp; U100+10)</f>
        <v/>
      </c>
      <c r="V106" s="185"/>
      <c r="W106" s="185" t="str" cm="1">
        <f t="array" aca="1" ref="W106" ca="1">INDIRECT("試験情報記入表!AV" &amp; U100+10)</f>
        <v/>
      </c>
      <c r="X106" s="185"/>
      <c r="Y106" s="185" t="str" cm="1">
        <f t="array" aca="1" ref="Y106" ca="1">INDIRECT("試験情報記入表!AW" &amp; U100+10)</f>
        <v/>
      </c>
      <c r="Z106" s="186"/>
      <c r="AA106" s="40"/>
    </row>
    <row r="107" spans="1:27" ht="37.5" customHeight="1" x14ac:dyDescent="0.15">
      <c r="B107" s="43"/>
      <c r="C107" s="193">
        <v>49</v>
      </c>
      <c r="D107" s="195" cm="1">
        <f t="array" aca="1" ref="D107" ca="1">INDIRECT("試験情報記入表!C" &amp; C107+10)</f>
        <v>0</v>
      </c>
      <c r="E107" s="196"/>
      <c r="F107" s="197" cm="1">
        <f t="array" aca="1" ref="F107" ca="1">IF(D107="拡散透過率", INDIRECT("試験情報記入表!B" &amp; C107+10) &amp; "_入射方位：" &amp; INDIRECT("試験情報記入表!AB" &amp; C107+10) &amp; "度", INDIRECT("試験情報記入表!B" &amp; C107+10))</f>
        <v>0</v>
      </c>
      <c r="G107" s="198"/>
      <c r="H107" s="199"/>
      <c r="I107" s="193">
        <v>50</v>
      </c>
      <c r="J107" s="195" cm="1">
        <f t="array" aca="1" ref="J107" ca="1">INDIRECT("試験情報記入表!C" &amp; I107+10)</f>
        <v>0</v>
      </c>
      <c r="K107" s="196"/>
      <c r="L107" s="197" cm="1">
        <f t="array" aca="1" ref="L107" ca="1">IF(J107="拡散透過率", INDIRECT("試験情報記入表!B" &amp; I107+10) &amp; "_入射方位：" &amp; INDIRECT("試験情報記入表!AB" &amp; I107+10) &amp; "度", INDIRECT("試験情報記入表!B" &amp; I107+10))</f>
        <v>0</v>
      </c>
      <c r="M107" s="198"/>
      <c r="N107" s="199"/>
      <c r="O107" s="193">
        <v>51</v>
      </c>
      <c r="P107" s="195" cm="1">
        <f t="array" aca="1" ref="P107" ca="1">INDIRECT("試験情報記入表!C" &amp; O107+10)</f>
        <v>0</v>
      </c>
      <c r="Q107" s="196"/>
      <c r="R107" s="197" cm="1">
        <f t="array" aca="1" ref="R107" ca="1">IF(P107="拡散透過率", INDIRECT("試験情報記入表!B" &amp; O107+10) &amp; "_入射方位：" &amp; INDIRECT("試験情報記入表!AB" &amp; O107+10) &amp; "度", INDIRECT("試験情報記入表!B" &amp; O107+10))</f>
        <v>0</v>
      </c>
      <c r="S107" s="198"/>
      <c r="T107" s="199"/>
      <c r="U107" s="193">
        <v>52</v>
      </c>
      <c r="V107" s="195" cm="1">
        <f t="array" aca="1" ref="V107" ca="1">INDIRECT("試験情報記入表!C" &amp; U107+10)</f>
        <v>0</v>
      </c>
      <c r="W107" s="196"/>
      <c r="X107" s="197" cm="1">
        <f t="array" aca="1" ref="X107" ca="1">IF(V107="拡散透過率", INDIRECT("試験情報記入表!B" &amp; U107+10) &amp; "_入射方位：" &amp; INDIRECT("試験情報記入表!AB" &amp; U107+10) &amp; "度", INDIRECT("試験情報記入表!B" &amp; U107+10))</f>
        <v>0</v>
      </c>
      <c r="Y107" s="198"/>
      <c r="Z107" s="199"/>
      <c r="AA107" s="40"/>
    </row>
    <row r="108" spans="1:27" ht="37.5" customHeight="1" thickBot="1" x14ac:dyDescent="0.2">
      <c r="B108" s="41"/>
      <c r="C108" s="194"/>
      <c r="D108" s="203" t="str" cm="1">
        <f t="array" aca="1" ref="D108" ca="1">"測距治具： "&amp;INDIRECT("試験情報記入表!L" &amp; C107+10)</f>
        <v xml:space="preserve">測距治具： </v>
      </c>
      <c r="E108" s="204"/>
      <c r="F108" s="200"/>
      <c r="G108" s="201"/>
      <c r="H108" s="202"/>
      <c r="I108" s="194"/>
      <c r="J108" s="203" t="str" cm="1">
        <f t="array" aca="1" ref="J108" ca="1">"測距治具： "&amp;INDIRECT("試験情報記入表!L" &amp; I107+10)</f>
        <v xml:space="preserve">測距治具： </v>
      </c>
      <c r="K108" s="204"/>
      <c r="L108" s="200"/>
      <c r="M108" s="201"/>
      <c r="N108" s="202"/>
      <c r="O108" s="194"/>
      <c r="P108" s="203" t="str" cm="1">
        <f t="array" aca="1" ref="P108" ca="1">"測距治具： "&amp;INDIRECT("試験情報記入表!L" &amp; O107+10)</f>
        <v xml:space="preserve">測距治具： </v>
      </c>
      <c r="Q108" s="204"/>
      <c r="R108" s="200"/>
      <c r="S108" s="201"/>
      <c r="T108" s="202"/>
      <c r="U108" s="194"/>
      <c r="V108" s="203" t="str" cm="1">
        <f t="array" aca="1" ref="V108" ca="1">"測距治具： "&amp;INDIRECT("試験情報記入表!L" &amp; U107+10)</f>
        <v xml:space="preserve">測距治具： </v>
      </c>
      <c r="W108" s="204"/>
      <c r="X108" s="200"/>
      <c r="Y108" s="201"/>
      <c r="Z108" s="202"/>
      <c r="AA108" s="40"/>
    </row>
    <row r="109" spans="1:27" ht="22.5" customHeight="1" thickBot="1" x14ac:dyDescent="0.2">
      <c r="B109" s="41"/>
      <c r="C109" s="190" t="s">
        <v>225</v>
      </c>
      <c r="D109" s="191"/>
      <c r="E109" s="191" t="s">
        <v>226</v>
      </c>
      <c r="F109" s="191"/>
      <c r="G109" s="191" t="s">
        <v>227</v>
      </c>
      <c r="H109" s="192"/>
      <c r="I109" s="190" t="s">
        <v>225</v>
      </c>
      <c r="J109" s="191"/>
      <c r="K109" s="191" t="s">
        <v>226</v>
      </c>
      <c r="L109" s="191"/>
      <c r="M109" s="191" t="s">
        <v>227</v>
      </c>
      <c r="N109" s="192"/>
      <c r="O109" s="190" t="s">
        <v>225</v>
      </c>
      <c r="P109" s="191"/>
      <c r="Q109" s="191" t="s">
        <v>226</v>
      </c>
      <c r="R109" s="191"/>
      <c r="S109" s="191" t="s">
        <v>227</v>
      </c>
      <c r="T109" s="192"/>
      <c r="U109" s="190" t="s">
        <v>225</v>
      </c>
      <c r="V109" s="191"/>
      <c r="W109" s="191" t="s">
        <v>226</v>
      </c>
      <c r="X109" s="191"/>
      <c r="Y109" s="191" t="s">
        <v>227</v>
      </c>
      <c r="Z109" s="192"/>
      <c r="AA109" s="40"/>
    </row>
    <row r="110" spans="1:27" ht="33" customHeight="1" x14ac:dyDescent="0.15">
      <c r="A110" s="44"/>
      <c r="B110" s="64" t="s">
        <v>224</v>
      </c>
      <c r="C110" s="187" t="str" cm="1">
        <f t="array" aca="1" ref="C110" ca="1">INDIRECT("試験情報記入表!AL" &amp; C107 + 10)</f>
        <v/>
      </c>
      <c r="D110" s="188"/>
      <c r="E110" s="188" t="str" cm="1">
        <f t="array" aca="1" ref="E110" ca="1">INDIRECT("試験情報記入表!AM" &amp; C107+ 10)</f>
        <v/>
      </c>
      <c r="F110" s="188"/>
      <c r="G110" s="188" t="str" cm="1">
        <f t="array" aca="1" ref="G110" ca="1">INDIRECT("試験情報記入表!AN" &amp; C107+10)</f>
        <v/>
      </c>
      <c r="H110" s="189"/>
      <c r="I110" s="187" t="str" cm="1">
        <f t="array" aca="1" ref="I110" ca="1">INDIRECT("試験情報記入表!AL" &amp; I107 + 10)</f>
        <v/>
      </c>
      <c r="J110" s="188"/>
      <c r="K110" s="188" t="str" cm="1">
        <f t="array" aca="1" ref="K110" ca="1">INDIRECT("試験情報記入表!AM" &amp; I107+ 10)</f>
        <v/>
      </c>
      <c r="L110" s="188"/>
      <c r="M110" s="188" t="str" cm="1">
        <f t="array" aca="1" ref="M110" ca="1">INDIRECT("試験情報記入表!AN" &amp; I107+10)</f>
        <v/>
      </c>
      <c r="N110" s="189"/>
      <c r="O110" s="187" t="str" cm="1">
        <f t="array" aca="1" ref="O110" ca="1">INDIRECT("試験情報記入表!AL" &amp; O107 + 10)</f>
        <v/>
      </c>
      <c r="P110" s="188"/>
      <c r="Q110" s="188" t="str" cm="1">
        <f t="array" aca="1" ref="Q110" ca="1">INDIRECT("試験情報記入表!AM" &amp; O107+ 10)</f>
        <v/>
      </c>
      <c r="R110" s="188"/>
      <c r="S110" s="188" t="str" cm="1">
        <f t="array" aca="1" ref="S110" ca="1">INDIRECT("試験情報記入表!AN" &amp; O107+10)</f>
        <v/>
      </c>
      <c r="T110" s="189"/>
      <c r="U110" s="187" t="str" cm="1">
        <f t="array" aca="1" ref="U110" ca="1">INDIRECT("試験情報記入表!AL" &amp; U107 + 10)</f>
        <v/>
      </c>
      <c r="V110" s="188"/>
      <c r="W110" s="188" t="str" cm="1">
        <f t="array" aca="1" ref="W110" ca="1">INDIRECT("試験情報記入表!AM" &amp; U107+ 10)</f>
        <v/>
      </c>
      <c r="X110" s="188"/>
      <c r="Y110" s="188" t="str" cm="1">
        <f t="array" aca="1" ref="Y110" ca="1">INDIRECT("試験情報記入表!AN" &amp; U107+10)</f>
        <v/>
      </c>
      <c r="Z110" s="189"/>
      <c r="AA110" s="40"/>
    </row>
    <row r="111" spans="1:27" ht="33" customHeight="1" x14ac:dyDescent="0.15">
      <c r="A111" s="44"/>
      <c r="B111" s="65" t="s">
        <v>228</v>
      </c>
      <c r="C111" s="181" t="str" cm="1">
        <f t="array" aca="1" ref="C111" ca="1">INDIRECT("試験情報記入表!AR" &amp; C107+10)</f>
        <v/>
      </c>
      <c r="D111" s="182"/>
      <c r="E111" s="182" t="str" cm="1">
        <f t="array" aca="1" ref="E111" ca="1">INDIRECT("試験情報記入表!AS" &amp; C107+10)</f>
        <v/>
      </c>
      <c r="F111" s="182"/>
      <c r="G111" s="182" t="str" cm="1">
        <f t="array" aca="1" ref="G111" ca="1">INDIRECT("試験情報記入表!AT" &amp; C107+10)</f>
        <v/>
      </c>
      <c r="H111" s="183"/>
      <c r="I111" s="181" t="str" cm="1">
        <f t="array" aca="1" ref="I111" ca="1">INDIRECT("試験情報記入表!AR" &amp; I107+10)</f>
        <v/>
      </c>
      <c r="J111" s="182"/>
      <c r="K111" s="182" t="str" cm="1">
        <f t="array" aca="1" ref="K111" ca="1">INDIRECT("試験情報記入表!AS" &amp; I107+10)</f>
        <v/>
      </c>
      <c r="L111" s="182"/>
      <c r="M111" s="182" t="str" cm="1">
        <f t="array" aca="1" ref="M111" ca="1">INDIRECT("試験情報記入表!AT" &amp; I107+10)</f>
        <v/>
      </c>
      <c r="N111" s="183"/>
      <c r="O111" s="181" t="str" cm="1">
        <f t="array" aca="1" ref="O111" ca="1">INDIRECT("試験情報記入表!AR" &amp; O107+10)</f>
        <v/>
      </c>
      <c r="P111" s="182"/>
      <c r="Q111" s="182" t="str" cm="1">
        <f t="array" aca="1" ref="Q111" ca="1">INDIRECT("試験情報記入表!AS" &amp; O107+10)</f>
        <v/>
      </c>
      <c r="R111" s="182"/>
      <c r="S111" s="182" t="str" cm="1">
        <f t="array" aca="1" ref="S111" ca="1">INDIRECT("試験情報記入表!AT" &amp; O107+10)</f>
        <v/>
      </c>
      <c r="T111" s="183"/>
      <c r="U111" s="181" t="str" cm="1">
        <f t="array" aca="1" ref="U111" ca="1">INDIRECT("試験情報記入表!AR" &amp; U107+10)</f>
        <v/>
      </c>
      <c r="V111" s="182"/>
      <c r="W111" s="182" t="str" cm="1">
        <f t="array" aca="1" ref="W111" ca="1">INDIRECT("試験情報記入表!AS" &amp; U107+10)</f>
        <v/>
      </c>
      <c r="X111" s="182"/>
      <c r="Y111" s="182" t="str" cm="1">
        <f t="array" aca="1" ref="Y111" ca="1">INDIRECT("試験情報記入表!AT" &amp; U107+10)</f>
        <v/>
      </c>
      <c r="Z111" s="183"/>
      <c r="AA111" s="40"/>
    </row>
    <row r="112" spans="1:27" ht="33" customHeight="1" x14ac:dyDescent="0.15">
      <c r="A112" s="44"/>
      <c r="B112" s="65" t="s">
        <v>229</v>
      </c>
      <c r="C112" s="181" t="str" cm="1">
        <f t="array" aca="1" ref="C112" ca="1">INDIRECT("試験情報記入表!AO" &amp; C107+10)</f>
        <v/>
      </c>
      <c r="D112" s="182"/>
      <c r="E112" s="182" t="str" cm="1">
        <f t="array" aca="1" ref="E112" ca="1">INDIRECT("試験情報記入表!AP" &amp; C107+10)</f>
        <v/>
      </c>
      <c r="F112" s="182"/>
      <c r="G112" s="182" t="str" cm="1">
        <f t="array" aca="1" ref="G112" ca="1">INDIRECT("試験情報記入表!AQ" &amp; C107+10)</f>
        <v/>
      </c>
      <c r="H112" s="183"/>
      <c r="I112" s="181" t="str" cm="1">
        <f t="array" aca="1" ref="I112" ca="1">INDIRECT("試験情報記入表!AO" &amp; I107+10)</f>
        <v/>
      </c>
      <c r="J112" s="182"/>
      <c r="K112" s="182" t="str" cm="1">
        <f t="array" aca="1" ref="K112" ca="1">INDIRECT("試験情報記入表!AP" &amp; I107+10)</f>
        <v/>
      </c>
      <c r="L112" s="182"/>
      <c r="M112" s="182" t="str" cm="1">
        <f t="array" aca="1" ref="M112" ca="1">INDIRECT("試験情報記入表!AQ" &amp; I107+10)</f>
        <v/>
      </c>
      <c r="N112" s="183"/>
      <c r="O112" s="181" t="str" cm="1">
        <f t="array" aca="1" ref="O112" ca="1">INDIRECT("試験情報記入表!AO" &amp; O107+10)</f>
        <v/>
      </c>
      <c r="P112" s="182"/>
      <c r="Q112" s="182" t="str" cm="1">
        <f t="array" aca="1" ref="Q112" ca="1">INDIRECT("試験情報記入表!AP" &amp; O107+10)</f>
        <v/>
      </c>
      <c r="R112" s="182"/>
      <c r="S112" s="182" t="str" cm="1">
        <f t="array" aca="1" ref="S112" ca="1">INDIRECT("試験情報記入表!AQ" &amp; O107+10)</f>
        <v/>
      </c>
      <c r="T112" s="183"/>
      <c r="U112" s="181" t="str" cm="1">
        <f t="array" aca="1" ref="U112" ca="1">INDIRECT("試験情報記入表!AO" &amp; U107+10)</f>
        <v/>
      </c>
      <c r="V112" s="182"/>
      <c r="W112" s="182" t="str" cm="1">
        <f t="array" aca="1" ref="W112" ca="1">INDIRECT("試験情報記入表!AP" &amp; U107+10)</f>
        <v/>
      </c>
      <c r="X112" s="182"/>
      <c r="Y112" s="182" t="str" cm="1">
        <f t="array" aca="1" ref="Y112" ca="1">INDIRECT("試験情報記入表!AQ" &amp; U107+10)</f>
        <v/>
      </c>
      <c r="Z112" s="183"/>
      <c r="AA112" s="40"/>
    </row>
    <row r="113" spans="1:27" ht="33" customHeight="1" thickBot="1" x14ac:dyDescent="0.2">
      <c r="A113" s="44"/>
      <c r="B113" s="66" t="s">
        <v>230</v>
      </c>
      <c r="C113" s="184" t="str" cm="1">
        <f t="array" aca="1" ref="C113" ca="1">INDIRECT("試験情報記入表!AU" &amp; C107+10)</f>
        <v/>
      </c>
      <c r="D113" s="185"/>
      <c r="E113" s="185" t="str" cm="1">
        <f t="array" aca="1" ref="E113" ca="1">INDIRECT("試験情報記入表!AV" &amp; C107+10)</f>
        <v/>
      </c>
      <c r="F113" s="185"/>
      <c r="G113" s="185" t="str" cm="1">
        <f t="array" aca="1" ref="G113" ca="1">INDIRECT("試験情報記入表!AW" &amp; C107+10)</f>
        <v/>
      </c>
      <c r="H113" s="186"/>
      <c r="I113" s="184" t="str" cm="1">
        <f t="array" aca="1" ref="I113" ca="1">INDIRECT("試験情報記入表!AU" &amp; I107+10)</f>
        <v/>
      </c>
      <c r="J113" s="185"/>
      <c r="K113" s="185" t="str" cm="1">
        <f t="array" aca="1" ref="K113" ca="1">INDIRECT("試験情報記入表!AV" &amp; I107+10)</f>
        <v/>
      </c>
      <c r="L113" s="185"/>
      <c r="M113" s="185" t="str" cm="1">
        <f t="array" aca="1" ref="M113" ca="1">INDIRECT("試験情報記入表!AW" &amp; I107+10)</f>
        <v/>
      </c>
      <c r="N113" s="186"/>
      <c r="O113" s="184" t="str" cm="1">
        <f t="array" aca="1" ref="O113" ca="1">INDIRECT("試験情報記入表!AU" &amp; O107+10)</f>
        <v/>
      </c>
      <c r="P113" s="185"/>
      <c r="Q113" s="185" t="str" cm="1">
        <f t="array" aca="1" ref="Q113" ca="1">INDIRECT("試験情報記入表!AV" &amp; O107+10)</f>
        <v/>
      </c>
      <c r="R113" s="185"/>
      <c r="S113" s="185" t="str" cm="1">
        <f t="array" aca="1" ref="S113" ca="1">INDIRECT("試験情報記入表!AW" &amp; O107+10)</f>
        <v/>
      </c>
      <c r="T113" s="186"/>
      <c r="U113" s="184" t="str" cm="1">
        <f t="array" aca="1" ref="U113" ca="1">INDIRECT("試験情報記入表!AU" &amp; U107+10)</f>
        <v/>
      </c>
      <c r="V113" s="185"/>
      <c r="W113" s="185" t="str" cm="1">
        <f t="array" aca="1" ref="W113" ca="1">INDIRECT("試験情報記入表!AV" &amp; U107+10)</f>
        <v/>
      </c>
      <c r="X113" s="185"/>
      <c r="Y113" s="185" t="str" cm="1">
        <f t="array" aca="1" ref="Y113" ca="1">INDIRECT("試験情報記入表!AW" &amp; U107+10)</f>
        <v/>
      </c>
      <c r="Z113" s="186"/>
      <c r="AA113" s="40"/>
    </row>
    <row r="114" spans="1:27" ht="37.5" customHeight="1" x14ac:dyDescent="0.15">
      <c r="B114" s="43"/>
      <c r="C114" s="193">
        <v>53</v>
      </c>
      <c r="D114" s="195" cm="1">
        <f t="array" aca="1" ref="D114" ca="1">INDIRECT("試験情報記入表!C" &amp; C114+10)</f>
        <v>0</v>
      </c>
      <c r="E114" s="196"/>
      <c r="F114" s="197" cm="1">
        <f t="array" aca="1" ref="F114" ca="1">IF(D114="拡散透過率", INDIRECT("試験情報記入表!B" &amp; C114+10) &amp; "_入射方位：" &amp; INDIRECT("試験情報記入表!AB" &amp; C114+10) &amp; "度", INDIRECT("試験情報記入表!B" &amp; C114+10))</f>
        <v>0</v>
      </c>
      <c r="G114" s="198"/>
      <c r="H114" s="199"/>
      <c r="I114" s="193">
        <v>54</v>
      </c>
      <c r="J114" s="195" cm="1">
        <f t="array" aca="1" ref="J114" ca="1">INDIRECT("試験情報記入表!C" &amp; I114+10)</f>
        <v>0</v>
      </c>
      <c r="K114" s="196"/>
      <c r="L114" s="197" cm="1">
        <f t="array" aca="1" ref="L114" ca="1">IF(J114="拡散透過率", INDIRECT("試験情報記入表!B" &amp; I114+10) &amp; "_入射方位：" &amp; INDIRECT("試験情報記入表!AB" &amp; I114+10) &amp; "度", INDIRECT("試験情報記入表!B" &amp; I114+10))</f>
        <v>0</v>
      </c>
      <c r="M114" s="198"/>
      <c r="N114" s="199"/>
      <c r="O114" s="193">
        <v>55</v>
      </c>
      <c r="P114" s="195" cm="1">
        <f t="array" aca="1" ref="P114" ca="1">INDIRECT("試験情報記入表!C" &amp; O114+10)</f>
        <v>0</v>
      </c>
      <c r="Q114" s="196"/>
      <c r="R114" s="197" cm="1">
        <f t="array" aca="1" ref="R114" ca="1">IF(P114="拡散透過率", INDIRECT("試験情報記入表!B" &amp; O114+10) &amp; "_入射方位：" &amp; INDIRECT("試験情報記入表!AB" &amp; O114+10) &amp; "度", INDIRECT("試験情報記入表!B" &amp; O114+10))</f>
        <v>0</v>
      </c>
      <c r="S114" s="198"/>
      <c r="T114" s="199"/>
      <c r="U114" s="193">
        <v>56</v>
      </c>
      <c r="V114" s="195" cm="1">
        <f t="array" aca="1" ref="V114" ca="1">INDIRECT("試験情報記入表!C" &amp; U114+10)</f>
        <v>0</v>
      </c>
      <c r="W114" s="196"/>
      <c r="X114" s="197" cm="1">
        <f t="array" aca="1" ref="X114" ca="1">IF(V114="拡散透過率", INDIRECT("試験情報記入表!B" &amp; U114+10) &amp; "_入射方位：" &amp; INDIRECT("試験情報記入表!AB" &amp; U114+10) &amp; "度", INDIRECT("試験情報記入表!B" &amp; U114+10))</f>
        <v>0</v>
      </c>
      <c r="Y114" s="198"/>
      <c r="Z114" s="199"/>
      <c r="AA114" s="40"/>
    </row>
    <row r="115" spans="1:27" ht="37.5" customHeight="1" thickBot="1" x14ac:dyDescent="0.2">
      <c r="B115" s="41"/>
      <c r="C115" s="194"/>
      <c r="D115" s="203" t="str" cm="1">
        <f t="array" aca="1" ref="D115" ca="1">"測距治具： "&amp;INDIRECT("試験情報記入表!L" &amp; C114+10)</f>
        <v xml:space="preserve">測距治具： </v>
      </c>
      <c r="E115" s="204"/>
      <c r="F115" s="200"/>
      <c r="G115" s="201"/>
      <c r="H115" s="202"/>
      <c r="I115" s="194"/>
      <c r="J115" s="203" t="str" cm="1">
        <f t="array" aca="1" ref="J115" ca="1">"測距治具： "&amp;INDIRECT("試験情報記入表!L" &amp; I114+10)</f>
        <v xml:space="preserve">測距治具： </v>
      </c>
      <c r="K115" s="204"/>
      <c r="L115" s="200"/>
      <c r="M115" s="201"/>
      <c r="N115" s="202"/>
      <c r="O115" s="194"/>
      <c r="P115" s="203" t="str" cm="1">
        <f t="array" aca="1" ref="P115" ca="1">"測距治具： "&amp;INDIRECT("試験情報記入表!L" &amp; O114+10)</f>
        <v xml:space="preserve">測距治具： </v>
      </c>
      <c r="Q115" s="204"/>
      <c r="R115" s="200"/>
      <c r="S115" s="201"/>
      <c r="T115" s="202"/>
      <c r="U115" s="194"/>
      <c r="V115" s="203" t="str" cm="1">
        <f t="array" aca="1" ref="V115" ca="1">"測距治具： "&amp;INDIRECT("試験情報記入表!L" &amp; U114+10)</f>
        <v xml:space="preserve">測距治具： </v>
      </c>
      <c r="W115" s="204"/>
      <c r="X115" s="200"/>
      <c r="Y115" s="201"/>
      <c r="Z115" s="202"/>
      <c r="AA115" s="40"/>
    </row>
    <row r="116" spans="1:27" ht="22.5" customHeight="1" thickBot="1" x14ac:dyDescent="0.2">
      <c r="B116" s="41"/>
      <c r="C116" s="190" t="s">
        <v>225</v>
      </c>
      <c r="D116" s="191"/>
      <c r="E116" s="191" t="s">
        <v>226</v>
      </c>
      <c r="F116" s="191"/>
      <c r="G116" s="191" t="s">
        <v>227</v>
      </c>
      <c r="H116" s="192"/>
      <c r="I116" s="190" t="s">
        <v>225</v>
      </c>
      <c r="J116" s="191"/>
      <c r="K116" s="191" t="s">
        <v>226</v>
      </c>
      <c r="L116" s="191"/>
      <c r="M116" s="191" t="s">
        <v>227</v>
      </c>
      <c r="N116" s="192"/>
      <c r="O116" s="190" t="s">
        <v>225</v>
      </c>
      <c r="P116" s="191"/>
      <c r="Q116" s="191" t="s">
        <v>226</v>
      </c>
      <c r="R116" s="191"/>
      <c r="S116" s="191" t="s">
        <v>227</v>
      </c>
      <c r="T116" s="192"/>
      <c r="U116" s="190" t="s">
        <v>225</v>
      </c>
      <c r="V116" s="191"/>
      <c r="W116" s="191" t="s">
        <v>226</v>
      </c>
      <c r="X116" s="191"/>
      <c r="Y116" s="191" t="s">
        <v>227</v>
      </c>
      <c r="Z116" s="192"/>
      <c r="AA116" s="40"/>
    </row>
    <row r="117" spans="1:27" ht="33" customHeight="1" x14ac:dyDescent="0.15">
      <c r="A117" s="44"/>
      <c r="B117" s="64" t="s">
        <v>224</v>
      </c>
      <c r="C117" s="187" t="str" cm="1">
        <f t="array" aca="1" ref="C117" ca="1">INDIRECT("試験情報記入表!AL" &amp; C114 + 10)</f>
        <v/>
      </c>
      <c r="D117" s="188"/>
      <c r="E117" s="188" t="str" cm="1">
        <f t="array" aca="1" ref="E117" ca="1">INDIRECT("試験情報記入表!AM" &amp; C114+ 10)</f>
        <v/>
      </c>
      <c r="F117" s="188"/>
      <c r="G117" s="188" t="str" cm="1">
        <f t="array" aca="1" ref="G117" ca="1">INDIRECT("試験情報記入表!AN" &amp; C114+10)</f>
        <v/>
      </c>
      <c r="H117" s="189"/>
      <c r="I117" s="187" t="str" cm="1">
        <f t="array" aca="1" ref="I117" ca="1">INDIRECT("試験情報記入表!AL" &amp; I114 + 10)</f>
        <v/>
      </c>
      <c r="J117" s="188"/>
      <c r="K117" s="188" t="str" cm="1">
        <f t="array" aca="1" ref="K117" ca="1">INDIRECT("試験情報記入表!AM" &amp; I114+ 10)</f>
        <v/>
      </c>
      <c r="L117" s="188"/>
      <c r="M117" s="188" t="str" cm="1">
        <f t="array" aca="1" ref="M117" ca="1">INDIRECT("試験情報記入表!AN" &amp; I114+10)</f>
        <v/>
      </c>
      <c r="N117" s="189"/>
      <c r="O117" s="187" t="str" cm="1">
        <f t="array" aca="1" ref="O117" ca="1">INDIRECT("試験情報記入表!AL" &amp; O114 + 10)</f>
        <v/>
      </c>
      <c r="P117" s="188"/>
      <c r="Q117" s="188" t="str" cm="1">
        <f t="array" aca="1" ref="Q117" ca="1">INDIRECT("試験情報記入表!AM" &amp; O114+ 10)</f>
        <v/>
      </c>
      <c r="R117" s="188"/>
      <c r="S117" s="188" t="str" cm="1">
        <f t="array" aca="1" ref="S117" ca="1">INDIRECT("試験情報記入表!AN" &amp; O114+10)</f>
        <v/>
      </c>
      <c r="T117" s="189"/>
      <c r="U117" s="187" t="str" cm="1">
        <f t="array" aca="1" ref="U117" ca="1">INDIRECT("試験情報記入表!AL" &amp; U114 + 10)</f>
        <v/>
      </c>
      <c r="V117" s="188"/>
      <c r="W117" s="188" t="str" cm="1">
        <f t="array" aca="1" ref="W117" ca="1">INDIRECT("試験情報記入表!AM" &amp; U114+ 10)</f>
        <v/>
      </c>
      <c r="X117" s="188"/>
      <c r="Y117" s="188" t="str" cm="1">
        <f t="array" aca="1" ref="Y117" ca="1">INDIRECT("試験情報記入表!AN" &amp; U114+10)</f>
        <v/>
      </c>
      <c r="Z117" s="189"/>
      <c r="AA117" s="40"/>
    </row>
    <row r="118" spans="1:27" ht="33" customHeight="1" x14ac:dyDescent="0.15">
      <c r="A118" s="44"/>
      <c r="B118" s="65" t="s">
        <v>228</v>
      </c>
      <c r="C118" s="181" t="str" cm="1">
        <f t="array" aca="1" ref="C118" ca="1">INDIRECT("試験情報記入表!AR" &amp; C114+10)</f>
        <v/>
      </c>
      <c r="D118" s="182"/>
      <c r="E118" s="182" t="str" cm="1">
        <f t="array" aca="1" ref="E118" ca="1">INDIRECT("試験情報記入表!AS" &amp; C114+10)</f>
        <v/>
      </c>
      <c r="F118" s="182"/>
      <c r="G118" s="182" t="str" cm="1">
        <f t="array" aca="1" ref="G118" ca="1">INDIRECT("試験情報記入表!AT" &amp; C114+10)</f>
        <v/>
      </c>
      <c r="H118" s="183"/>
      <c r="I118" s="181" t="str" cm="1">
        <f t="array" aca="1" ref="I118" ca="1">INDIRECT("試験情報記入表!AR" &amp; I114+10)</f>
        <v/>
      </c>
      <c r="J118" s="182"/>
      <c r="K118" s="182" t="str" cm="1">
        <f t="array" aca="1" ref="K118" ca="1">INDIRECT("試験情報記入表!AS" &amp; I114+10)</f>
        <v/>
      </c>
      <c r="L118" s="182"/>
      <c r="M118" s="182" t="str" cm="1">
        <f t="array" aca="1" ref="M118" ca="1">INDIRECT("試験情報記入表!AT" &amp; I114+10)</f>
        <v/>
      </c>
      <c r="N118" s="183"/>
      <c r="O118" s="181" t="str" cm="1">
        <f t="array" aca="1" ref="O118" ca="1">INDIRECT("試験情報記入表!AR" &amp; O114+10)</f>
        <v/>
      </c>
      <c r="P118" s="182"/>
      <c r="Q118" s="182" t="str" cm="1">
        <f t="array" aca="1" ref="Q118" ca="1">INDIRECT("試験情報記入表!AS" &amp; O114+10)</f>
        <v/>
      </c>
      <c r="R118" s="182"/>
      <c r="S118" s="182" t="str" cm="1">
        <f t="array" aca="1" ref="S118" ca="1">INDIRECT("試験情報記入表!AT" &amp; O114+10)</f>
        <v/>
      </c>
      <c r="T118" s="183"/>
      <c r="U118" s="181" t="str" cm="1">
        <f t="array" aca="1" ref="U118" ca="1">INDIRECT("試験情報記入表!AR" &amp; U114+10)</f>
        <v/>
      </c>
      <c r="V118" s="182"/>
      <c r="W118" s="182" t="str" cm="1">
        <f t="array" aca="1" ref="W118" ca="1">INDIRECT("試験情報記入表!AS" &amp; U114+10)</f>
        <v/>
      </c>
      <c r="X118" s="182"/>
      <c r="Y118" s="182" t="str" cm="1">
        <f t="array" aca="1" ref="Y118" ca="1">INDIRECT("試験情報記入表!AT" &amp; U114+10)</f>
        <v/>
      </c>
      <c r="Z118" s="183"/>
      <c r="AA118" s="40"/>
    </row>
    <row r="119" spans="1:27" ht="33" customHeight="1" x14ac:dyDescent="0.15">
      <c r="A119" s="44"/>
      <c r="B119" s="65" t="s">
        <v>229</v>
      </c>
      <c r="C119" s="181" t="str" cm="1">
        <f t="array" aca="1" ref="C119" ca="1">INDIRECT("試験情報記入表!AO" &amp; C114+10)</f>
        <v/>
      </c>
      <c r="D119" s="182"/>
      <c r="E119" s="182" t="str" cm="1">
        <f t="array" aca="1" ref="E119" ca="1">INDIRECT("試験情報記入表!AP" &amp; C114+10)</f>
        <v/>
      </c>
      <c r="F119" s="182"/>
      <c r="G119" s="182" t="str" cm="1">
        <f t="array" aca="1" ref="G119" ca="1">INDIRECT("試験情報記入表!AQ" &amp; C114+10)</f>
        <v/>
      </c>
      <c r="H119" s="183"/>
      <c r="I119" s="181" t="str" cm="1">
        <f t="array" aca="1" ref="I119" ca="1">INDIRECT("試験情報記入表!AO" &amp; I114+10)</f>
        <v/>
      </c>
      <c r="J119" s="182"/>
      <c r="K119" s="182" t="str" cm="1">
        <f t="array" aca="1" ref="K119" ca="1">INDIRECT("試験情報記入表!AP" &amp; I114+10)</f>
        <v/>
      </c>
      <c r="L119" s="182"/>
      <c r="M119" s="182" t="str" cm="1">
        <f t="array" aca="1" ref="M119" ca="1">INDIRECT("試験情報記入表!AQ" &amp; I114+10)</f>
        <v/>
      </c>
      <c r="N119" s="183"/>
      <c r="O119" s="181" t="str" cm="1">
        <f t="array" aca="1" ref="O119" ca="1">INDIRECT("試験情報記入表!AO" &amp; O114+10)</f>
        <v/>
      </c>
      <c r="P119" s="182"/>
      <c r="Q119" s="182" t="str" cm="1">
        <f t="array" aca="1" ref="Q119" ca="1">INDIRECT("試験情報記入表!AP" &amp; O114+10)</f>
        <v/>
      </c>
      <c r="R119" s="182"/>
      <c r="S119" s="182" t="str" cm="1">
        <f t="array" aca="1" ref="S119" ca="1">INDIRECT("試験情報記入表!AQ" &amp; O114+10)</f>
        <v/>
      </c>
      <c r="T119" s="183"/>
      <c r="U119" s="181" t="str" cm="1">
        <f t="array" aca="1" ref="U119" ca="1">INDIRECT("試験情報記入表!AO" &amp; U114+10)</f>
        <v/>
      </c>
      <c r="V119" s="182"/>
      <c r="W119" s="182" t="str" cm="1">
        <f t="array" aca="1" ref="W119" ca="1">INDIRECT("試験情報記入表!AP" &amp; U114+10)</f>
        <v/>
      </c>
      <c r="X119" s="182"/>
      <c r="Y119" s="182" t="str" cm="1">
        <f t="array" aca="1" ref="Y119" ca="1">INDIRECT("試験情報記入表!AQ" &amp; U114+10)</f>
        <v/>
      </c>
      <c r="Z119" s="183"/>
      <c r="AA119" s="40"/>
    </row>
    <row r="120" spans="1:27" ht="33" customHeight="1" thickBot="1" x14ac:dyDescent="0.2">
      <c r="A120" s="44"/>
      <c r="B120" s="66" t="s">
        <v>230</v>
      </c>
      <c r="C120" s="184" t="str" cm="1">
        <f t="array" aca="1" ref="C120" ca="1">INDIRECT("試験情報記入表!AU" &amp; C114+10)</f>
        <v/>
      </c>
      <c r="D120" s="185"/>
      <c r="E120" s="185" t="str" cm="1">
        <f t="array" aca="1" ref="E120" ca="1">INDIRECT("試験情報記入表!AV" &amp; C114+10)</f>
        <v/>
      </c>
      <c r="F120" s="185"/>
      <c r="G120" s="185" t="str" cm="1">
        <f t="array" aca="1" ref="G120" ca="1">INDIRECT("試験情報記入表!AW" &amp; C114+10)</f>
        <v/>
      </c>
      <c r="H120" s="186"/>
      <c r="I120" s="184" t="str" cm="1">
        <f t="array" aca="1" ref="I120" ca="1">INDIRECT("試験情報記入表!AU" &amp; I114+10)</f>
        <v/>
      </c>
      <c r="J120" s="185"/>
      <c r="K120" s="185" t="str" cm="1">
        <f t="array" aca="1" ref="K120" ca="1">INDIRECT("試験情報記入表!AV" &amp; I114+10)</f>
        <v/>
      </c>
      <c r="L120" s="185"/>
      <c r="M120" s="185" t="str" cm="1">
        <f t="array" aca="1" ref="M120" ca="1">INDIRECT("試験情報記入表!AW" &amp; I114+10)</f>
        <v/>
      </c>
      <c r="N120" s="186"/>
      <c r="O120" s="184" t="str" cm="1">
        <f t="array" aca="1" ref="O120" ca="1">INDIRECT("試験情報記入表!AU" &amp; O114+10)</f>
        <v/>
      </c>
      <c r="P120" s="185"/>
      <c r="Q120" s="185" t="str" cm="1">
        <f t="array" aca="1" ref="Q120" ca="1">INDIRECT("試験情報記入表!AV" &amp; O114+10)</f>
        <v/>
      </c>
      <c r="R120" s="185"/>
      <c r="S120" s="185" t="str" cm="1">
        <f t="array" aca="1" ref="S120" ca="1">INDIRECT("試験情報記入表!AW" &amp; O114+10)</f>
        <v/>
      </c>
      <c r="T120" s="186"/>
      <c r="U120" s="184" t="str" cm="1">
        <f t="array" aca="1" ref="U120" ca="1">INDIRECT("試験情報記入表!AU" &amp; U114+10)</f>
        <v/>
      </c>
      <c r="V120" s="185"/>
      <c r="W120" s="185" t="str" cm="1">
        <f t="array" aca="1" ref="W120" ca="1">INDIRECT("試験情報記入表!AV" &amp; U114+10)</f>
        <v/>
      </c>
      <c r="X120" s="185"/>
      <c r="Y120" s="185" t="str" cm="1">
        <f t="array" aca="1" ref="Y120" ca="1">INDIRECT("試験情報記入表!AW" &amp; U114+10)</f>
        <v/>
      </c>
      <c r="Z120" s="186"/>
      <c r="AA120" s="40"/>
    </row>
    <row r="121" spans="1:27" ht="37.5" customHeight="1" x14ac:dyDescent="0.15">
      <c r="B121" s="43"/>
      <c r="C121" s="193">
        <v>57</v>
      </c>
      <c r="D121" s="195" cm="1">
        <f t="array" aca="1" ref="D121" ca="1">INDIRECT("試験情報記入表!C" &amp; C121+10)</f>
        <v>0</v>
      </c>
      <c r="E121" s="196"/>
      <c r="F121" s="197" cm="1">
        <f t="array" aca="1" ref="F121" ca="1">IF(D121="拡散透過率", INDIRECT("試験情報記入表!B" &amp; C121+10) &amp; "_入射方位：" &amp; INDIRECT("試験情報記入表!AB" &amp; C121+10) &amp; "度", INDIRECT("試験情報記入表!B" &amp; C121+10))</f>
        <v>0</v>
      </c>
      <c r="G121" s="198"/>
      <c r="H121" s="199"/>
      <c r="I121" s="193">
        <v>58</v>
      </c>
      <c r="J121" s="195" cm="1">
        <f t="array" aca="1" ref="J121" ca="1">INDIRECT("試験情報記入表!C" &amp; I121+10)</f>
        <v>0</v>
      </c>
      <c r="K121" s="196"/>
      <c r="L121" s="197" cm="1">
        <f t="array" aca="1" ref="L121" ca="1">IF(J121="拡散透過率", INDIRECT("試験情報記入表!B" &amp; I121+10) &amp; "_入射方位：" &amp; INDIRECT("試験情報記入表!AB" &amp; I121+10) &amp; "度", INDIRECT("試験情報記入表!B" &amp; I121+10))</f>
        <v>0</v>
      </c>
      <c r="M121" s="198"/>
      <c r="N121" s="199"/>
      <c r="O121" s="193">
        <v>59</v>
      </c>
      <c r="P121" s="195" cm="1">
        <f t="array" aca="1" ref="P121" ca="1">INDIRECT("試験情報記入表!C" &amp; O121+10)</f>
        <v>0</v>
      </c>
      <c r="Q121" s="196"/>
      <c r="R121" s="197" cm="1">
        <f t="array" aca="1" ref="R121" ca="1">IF(P121="拡散透過率", INDIRECT("試験情報記入表!B" &amp; O121+10) &amp; "_入射方位：" &amp; INDIRECT("試験情報記入表!AB" &amp; O121+10) &amp; "度", INDIRECT("試験情報記入表!B" &amp; O121+10))</f>
        <v>0</v>
      </c>
      <c r="S121" s="198"/>
      <c r="T121" s="199"/>
      <c r="U121" s="193">
        <v>60</v>
      </c>
      <c r="V121" s="195" cm="1">
        <f t="array" aca="1" ref="V121" ca="1">INDIRECT("試験情報記入表!C" &amp; U121+10)</f>
        <v>0</v>
      </c>
      <c r="W121" s="196"/>
      <c r="X121" s="197" cm="1">
        <f t="array" aca="1" ref="X121" ca="1">IF(V121="拡散透過率", INDIRECT("試験情報記入表!B" &amp; U121+10) &amp; "_入射方位：" &amp; INDIRECT("試験情報記入表!AB" &amp; U121+10) &amp; "度", INDIRECT("試験情報記入表!B" &amp; U121+10))</f>
        <v>0</v>
      </c>
      <c r="Y121" s="198"/>
      <c r="Z121" s="199"/>
      <c r="AA121" s="40"/>
    </row>
    <row r="122" spans="1:27" ht="37.5" customHeight="1" thickBot="1" x14ac:dyDescent="0.2">
      <c r="B122" s="41"/>
      <c r="C122" s="194"/>
      <c r="D122" s="203" t="str" cm="1">
        <f t="array" aca="1" ref="D122" ca="1">"測距治具： "&amp;INDIRECT("試験情報記入表!L" &amp; C121+10)</f>
        <v xml:space="preserve">測距治具： </v>
      </c>
      <c r="E122" s="204"/>
      <c r="F122" s="200"/>
      <c r="G122" s="201"/>
      <c r="H122" s="202"/>
      <c r="I122" s="194"/>
      <c r="J122" s="203" t="str" cm="1">
        <f t="array" aca="1" ref="J122" ca="1">"測距治具： "&amp;INDIRECT("試験情報記入表!L" &amp; I121+10)</f>
        <v xml:space="preserve">測距治具： </v>
      </c>
      <c r="K122" s="204"/>
      <c r="L122" s="200"/>
      <c r="M122" s="201"/>
      <c r="N122" s="202"/>
      <c r="O122" s="194"/>
      <c r="P122" s="203" t="str" cm="1">
        <f t="array" aca="1" ref="P122" ca="1">"測距治具： "&amp;INDIRECT("試験情報記入表!L" &amp; O121+10)</f>
        <v xml:space="preserve">測距治具： </v>
      </c>
      <c r="Q122" s="204"/>
      <c r="R122" s="200"/>
      <c r="S122" s="201"/>
      <c r="T122" s="202"/>
      <c r="U122" s="194"/>
      <c r="V122" s="203" t="str" cm="1">
        <f t="array" aca="1" ref="V122" ca="1">"測距治具： "&amp;INDIRECT("試験情報記入表!L" &amp; U121+10)</f>
        <v xml:space="preserve">測距治具： </v>
      </c>
      <c r="W122" s="204"/>
      <c r="X122" s="200"/>
      <c r="Y122" s="201"/>
      <c r="Z122" s="202"/>
      <c r="AA122" s="40"/>
    </row>
    <row r="123" spans="1:27" ht="22.5" customHeight="1" thickBot="1" x14ac:dyDescent="0.2">
      <c r="B123" s="41"/>
      <c r="C123" s="190" t="s">
        <v>225</v>
      </c>
      <c r="D123" s="191"/>
      <c r="E123" s="191" t="s">
        <v>226</v>
      </c>
      <c r="F123" s="191"/>
      <c r="G123" s="191" t="s">
        <v>227</v>
      </c>
      <c r="H123" s="192"/>
      <c r="I123" s="190" t="s">
        <v>225</v>
      </c>
      <c r="J123" s="191"/>
      <c r="K123" s="191" t="s">
        <v>226</v>
      </c>
      <c r="L123" s="191"/>
      <c r="M123" s="191" t="s">
        <v>227</v>
      </c>
      <c r="N123" s="192"/>
      <c r="O123" s="190" t="s">
        <v>225</v>
      </c>
      <c r="P123" s="191"/>
      <c r="Q123" s="191" t="s">
        <v>226</v>
      </c>
      <c r="R123" s="191"/>
      <c r="S123" s="191" t="s">
        <v>227</v>
      </c>
      <c r="T123" s="192"/>
      <c r="U123" s="190" t="s">
        <v>225</v>
      </c>
      <c r="V123" s="191"/>
      <c r="W123" s="191" t="s">
        <v>226</v>
      </c>
      <c r="X123" s="191"/>
      <c r="Y123" s="191" t="s">
        <v>227</v>
      </c>
      <c r="Z123" s="192"/>
      <c r="AA123" s="40"/>
    </row>
    <row r="124" spans="1:27" ht="33.75" customHeight="1" x14ac:dyDescent="0.15">
      <c r="A124" s="44"/>
      <c r="B124" s="64" t="s">
        <v>224</v>
      </c>
      <c r="C124" s="187" t="str" cm="1">
        <f t="array" aca="1" ref="C124" ca="1">INDIRECT("試験情報記入表!AL" &amp; C121 + 10)</f>
        <v/>
      </c>
      <c r="D124" s="188"/>
      <c r="E124" s="188" t="str" cm="1">
        <f t="array" aca="1" ref="E124" ca="1">INDIRECT("試験情報記入表!AM" &amp; C121+ 10)</f>
        <v/>
      </c>
      <c r="F124" s="188"/>
      <c r="G124" s="188" t="str" cm="1">
        <f t="array" aca="1" ref="G124" ca="1">INDIRECT("試験情報記入表!AN" &amp; C121+10)</f>
        <v/>
      </c>
      <c r="H124" s="189"/>
      <c r="I124" s="187" t="str" cm="1">
        <f t="array" aca="1" ref="I124" ca="1">INDIRECT("試験情報記入表!AL" &amp; I121 + 10)</f>
        <v/>
      </c>
      <c r="J124" s="188"/>
      <c r="K124" s="188" t="str" cm="1">
        <f t="array" aca="1" ref="K124" ca="1">INDIRECT("試験情報記入表!AM" &amp; I121+ 10)</f>
        <v/>
      </c>
      <c r="L124" s="188"/>
      <c r="M124" s="188" t="str" cm="1">
        <f t="array" aca="1" ref="M124" ca="1">INDIRECT("試験情報記入表!AN" &amp; I121+10)</f>
        <v/>
      </c>
      <c r="N124" s="189"/>
      <c r="O124" s="187" t="str" cm="1">
        <f t="array" aca="1" ref="O124" ca="1">INDIRECT("試験情報記入表!AL" &amp; O121 + 10)</f>
        <v/>
      </c>
      <c r="P124" s="188"/>
      <c r="Q124" s="188" t="str" cm="1">
        <f t="array" aca="1" ref="Q124" ca="1">INDIRECT("試験情報記入表!AM" &amp; O121+ 10)</f>
        <v/>
      </c>
      <c r="R124" s="188"/>
      <c r="S124" s="188" t="str" cm="1">
        <f t="array" aca="1" ref="S124" ca="1">INDIRECT("試験情報記入表!AN" &amp; O121+10)</f>
        <v/>
      </c>
      <c r="T124" s="189"/>
      <c r="U124" s="187" t="str" cm="1">
        <f t="array" aca="1" ref="U124" ca="1">INDIRECT("試験情報記入表!AL" &amp; U121 + 10)</f>
        <v/>
      </c>
      <c r="V124" s="188"/>
      <c r="W124" s="188" t="str" cm="1">
        <f t="array" aca="1" ref="W124" ca="1">INDIRECT("試験情報記入表!AM" &amp; U121+ 10)</f>
        <v/>
      </c>
      <c r="X124" s="188"/>
      <c r="Y124" s="188" t="str" cm="1">
        <f t="array" aca="1" ref="Y124" ca="1">INDIRECT("試験情報記入表!AN" &amp; U121+10)</f>
        <v/>
      </c>
      <c r="Z124" s="189"/>
      <c r="AA124" s="40"/>
    </row>
    <row r="125" spans="1:27" ht="33.75" customHeight="1" x14ac:dyDescent="0.15">
      <c r="A125" s="44"/>
      <c r="B125" s="65" t="s">
        <v>228</v>
      </c>
      <c r="C125" s="181" t="str" cm="1">
        <f t="array" aca="1" ref="C125" ca="1">INDIRECT("試験情報記入表!AR" &amp; C121+10)</f>
        <v/>
      </c>
      <c r="D125" s="182"/>
      <c r="E125" s="182" t="str" cm="1">
        <f t="array" aca="1" ref="E125" ca="1">INDIRECT("試験情報記入表!AS" &amp; C121+10)</f>
        <v/>
      </c>
      <c r="F125" s="182"/>
      <c r="G125" s="182" t="str" cm="1">
        <f t="array" aca="1" ref="G125" ca="1">INDIRECT("試験情報記入表!AT" &amp; C121+10)</f>
        <v/>
      </c>
      <c r="H125" s="183"/>
      <c r="I125" s="181" t="str" cm="1">
        <f t="array" aca="1" ref="I125" ca="1">INDIRECT("試験情報記入表!AR" &amp; I121+10)</f>
        <v/>
      </c>
      <c r="J125" s="182"/>
      <c r="K125" s="182" t="str" cm="1">
        <f t="array" aca="1" ref="K125" ca="1">INDIRECT("試験情報記入表!AS" &amp; I121+10)</f>
        <v/>
      </c>
      <c r="L125" s="182"/>
      <c r="M125" s="182" t="str" cm="1">
        <f t="array" aca="1" ref="M125" ca="1">INDIRECT("試験情報記入表!AT" &amp; I121+10)</f>
        <v/>
      </c>
      <c r="N125" s="183"/>
      <c r="O125" s="181" t="str" cm="1">
        <f t="array" aca="1" ref="O125" ca="1">INDIRECT("試験情報記入表!AR" &amp; O121+10)</f>
        <v/>
      </c>
      <c r="P125" s="182"/>
      <c r="Q125" s="182" t="str" cm="1">
        <f t="array" aca="1" ref="Q125" ca="1">INDIRECT("試験情報記入表!AS" &amp; O121+10)</f>
        <v/>
      </c>
      <c r="R125" s="182"/>
      <c r="S125" s="182" t="str" cm="1">
        <f t="array" aca="1" ref="S125" ca="1">INDIRECT("試験情報記入表!AT" &amp; O121+10)</f>
        <v/>
      </c>
      <c r="T125" s="183"/>
      <c r="U125" s="181" t="str" cm="1">
        <f t="array" aca="1" ref="U125" ca="1">INDIRECT("試験情報記入表!AR" &amp; U121+10)</f>
        <v/>
      </c>
      <c r="V125" s="182"/>
      <c r="W125" s="182" t="str" cm="1">
        <f t="array" aca="1" ref="W125" ca="1">INDIRECT("試験情報記入表!AS" &amp; U121+10)</f>
        <v/>
      </c>
      <c r="X125" s="182"/>
      <c r="Y125" s="182" t="str" cm="1">
        <f t="array" aca="1" ref="Y125" ca="1">INDIRECT("試験情報記入表!AT" &amp; U121+10)</f>
        <v/>
      </c>
      <c r="Z125" s="183"/>
      <c r="AA125" s="40"/>
    </row>
    <row r="126" spans="1:27" ht="33.75" customHeight="1" x14ac:dyDescent="0.15">
      <c r="A126" s="44"/>
      <c r="B126" s="65" t="s">
        <v>229</v>
      </c>
      <c r="C126" s="181" t="str" cm="1">
        <f t="array" aca="1" ref="C126" ca="1">INDIRECT("試験情報記入表!AO" &amp; C121+10)</f>
        <v/>
      </c>
      <c r="D126" s="182"/>
      <c r="E126" s="182" t="str" cm="1">
        <f t="array" aca="1" ref="E126" ca="1">INDIRECT("試験情報記入表!AP" &amp; C121+10)</f>
        <v/>
      </c>
      <c r="F126" s="182"/>
      <c r="G126" s="182" t="str" cm="1">
        <f t="array" aca="1" ref="G126" ca="1">INDIRECT("試験情報記入表!AQ" &amp; C121+10)</f>
        <v/>
      </c>
      <c r="H126" s="183"/>
      <c r="I126" s="181" t="str" cm="1">
        <f t="array" aca="1" ref="I126" ca="1">INDIRECT("試験情報記入表!AO" &amp; I121+10)</f>
        <v/>
      </c>
      <c r="J126" s="182"/>
      <c r="K126" s="182" t="str" cm="1">
        <f t="array" aca="1" ref="K126" ca="1">INDIRECT("試験情報記入表!AP" &amp; I121+10)</f>
        <v/>
      </c>
      <c r="L126" s="182"/>
      <c r="M126" s="182" t="str" cm="1">
        <f t="array" aca="1" ref="M126" ca="1">INDIRECT("試験情報記入表!AQ" &amp; I121+10)</f>
        <v/>
      </c>
      <c r="N126" s="183"/>
      <c r="O126" s="181" t="str" cm="1">
        <f t="array" aca="1" ref="O126" ca="1">INDIRECT("試験情報記入表!AO" &amp; O121+10)</f>
        <v/>
      </c>
      <c r="P126" s="182"/>
      <c r="Q126" s="182" t="str" cm="1">
        <f t="array" aca="1" ref="Q126" ca="1">INDIRECT("試験情報記入表!AP" &amp; O121+10)</f>
        <v/>
      </c>
      <c r="R126" s="182"/>
      <c r="S126" s="182" t="str" cm="1">
        <f t="array" aca="1" ref="S126" ca="1">INDIRECT("試験情報記入表!AQ" &amp; O121+10)</f>
        <v/>
      </c>
      <c r="T126" s="183"/>
      <c r="U126" s="181" t="str" cm="1">
        <f t="array" aca="1" ref="U126" ca="1">INDIRECT("試験情報記入表!AO" &amp; U121+10)</f>
        <v/>
      </c>
      <c r="V126" s="182"/>
      <c r="W126" s="182" t="str" cm="1">
        <f t="array" aca="1" ref="W126" ca="1">INDIRECT("試験情報記入表!AP" &amp; U121+10)</f>
        <v/>
      </c>
      <c r="X126" s="182"/>
      <c r="Y126" s="182" t="str" cm="1">
        <f t="array" aca="1" ref="Y126" ca="1">INDIRECT("試験情報記入表!AQ" &amp; U121+10)</f>
        <v/>
      </c>
      <c r="Z126" s="183"/>
      <c r="AA126" s="40"/>
    </row>
    <row r="127" spans="1:27" ht="33.75" customHeight="1" thickBot="1" x14ac:dyDescent="0.2">
      <c r="A127" s="44"/>
      <c r="B127" s="66" t="s">
        <v>230</v>
      </c>
      <c r="C127" s="184" t="str" cm="1">
        <f t="array" aca="1" ref="C127" ca="1">INDIRECT("試験情報記入表!AU" &amp; C121+10)</f>
        <v/>
      </c>
      <c r="D127" s="185"/>
      <c r="E127" s="185" t="str" cm="1">
        <f t="array" aca="1" ref="E127" ca="1">INDIRECT("試験情報記入表!AV" &amp; C121+10)</f>
        <v/>
      </c>
      <c r="F127" s="185"/>
      <c r="G127" s="185" t="str" cm="1">
        <f t="array" aca="1" ref="G127" ca="1">INDIRECT("試験情報記入表!AW" &amp; C121+10)</f>
        <v/>
      </c>
      <c r="H127" s="186"/>
      <c r="I127" s="184" t="str" cm="1">
        <f t="array" aca="1" ref="I127" ca="1">INDIRECT("試験情報記入表!AU" &amp; I121+10)</f>
        <v/>
      </c>
      <c r="J127" s="185"/>
      <c r="K127" s="185" t="str" cm="1">
        <f t="array" aca="1" ref="K127" ca="1">INDIRECT("試験情報記入表!AV" &amp; I121+10)</f>
        <v/>
      </c>
      <c r="L127" s="185"/>
      <c r="M127" s="185" t="str" cm="1">
        <f t="array" aca="1" ref="M127" ca="1">INDIRECT("試験情報記入表!AW" &amp; I121+10)</f>
        <v/>
      </c>
      <c r="N127" s="186"/>
      <c r="O127" s="184" t="str" cm="1">
        <f t="array" aca="1" ref="O127" ca="1">INDIRECT("試験情報記入表!AU" &amp; O121+10)</f>
        <v/>
      </c>
      <c r="P127" s="185"/>
      <c r="Q127" s="185" t="str" cm="1">
        <f t="array" aca="1" ref="Q127" ca="1">INDIRECT("試験情報記入表!AV" &amp; O121+10)</f>
        <v/>
      </c>
      <c r="R127" s="185"/>
      <c r="S127" s="185" t="str" cm="1">
        <f t="array" aca="1" ref="S127" ca="1">INDIRECT("試験情報記入表!AW" &amp; O121+10)</f>
        <v/>
      </c>
      <c r="T127" s="186"/>
      <c r="U127" s="184" t="str" cm="1">
        <f t="array" aca="1" ref="U127" ca="1">INDIRECT("試験情報記入表!AU" &amp; U121+10)</f>
        <v/>
      </c>
      <c r="V127" s="185"/>
      <c r="W127" s="185" t="str" cm="1">
        <f t="array" aca="1" ref="W127" ca="1">INDIRECT("試験情報記入表!AV" &amp; U121+10)</f>
        <v/>
      </c>
      <c r="X127" s="185"/>
      <c r="Y127" s="185" t="str" cm="1">
        <f t="array" aca="1" ref="Y127" ca="1">INDIRECT("試験情報記入表!AW" &amp; U121+10)</f>
        <v/>
      </c>
      <c r="Z127" s="186"/>
      <c r="AA127" s="40"/>
    </row>
    <row r="128" spans="1:27" x14ac:dyDescent="0.15">
      <c r="B128" s="43"/>
    </row>
  </sheetData>
  <sheetProtection algorithmName="SHA-512" hashValue="IIGj/9UIuvguJJ9tSkPPGz/Yvtif8lBvEAbWikL/hZysul4BaSI60Q8uVMNU4oUrEgdvkKo1fMNaJz05FGgrMg==" saltValue="a7WGuDDOQk0Y3Jjq+F8VgQ==" spinCount="100000" sheet="1" objects="1" scenarios="1"/>
  <mergeCells count="1155">
    <mergeCell ref="Q116:R116"/>
    <mergeCell ref="D101:E101"/>
    <mergeCell ref="C121:C122"/>
    <mergeCell ref="D121:E121"/>
    <mergeCell ref="F121:H122"/>
    <mergeCell ref="I121:I122"/>
    <mergeCell ref="J121:K121"/>
    <mergeCell ref="L121:N122"/>
    <mergeCell ref="O121:O122"/>
    <mergeCell ref="P121:Q121"/>
    <mergeCell ref="R121:T122"/>
    <mergeCell ref="D122:E122"/>
    <mergeCell ref="J122:K122"/>
    <mergeCell ref="P122:Q122"/>
    <mergeCell ref="C114:C115"/>
    <mergeCell ref="D114:E114"/>
    <mergeCell ref="F114:H115"/>
    <mergeCell ref="I114:I115"/>
    <mergeCell ref="J114:K114"/>
    <mergeCell ref="L114:N115"/>
    <mergeCell ref="O114:O115"/>
    <mergeCell ref="P114:Q114"/>
    <mergeCell ref="R114:T115"/>
    <mergeCell ref="D115:E115"/>
    <mergeCell ref="J115:K115"/>
    <mergeCell ref="P115:Q115"/>
    <mergeCell ref="C116:D116"/>
    <mergeCell ref="E116:F116"/>
    <mergeCell ref="G116:H116"/>
    <mergeCell ref="I116:J116"/>
    <mergeCell ref="K116:L116"/>
    <mergeCell ref="M116:N116"/>
    <mergeCell ref="O116:P116"/>
    <mergeCell ref="J89:K89"/>
    <mergeCell ref="L89:N90"/>
    <mergeCell ref="O89:O90"/>
    <mergeCell ref="P89:Q89"/>
    <mergeCell ref="R89:T90"/>
    <mergeCell ref="U75:U76"/>
    <mergeCell ref="V75:W75"/>
    <mergeCell ref="X75:Z76"/>
    <mergeCell ref="D76:E76"/>
    <mergeCell ref="J76:K76"/>
    <mergeCell ref="P76:Q76"/>
    <mergeCell ref="V76:W76"/>
    <mergeCell ref="C82:C83"/>
    <mergeCell ref="D82:E82"/>
    <mergeCell ref="F82:H83"/>
    <mergeCell ref="I82:I83"/>
    <mergeCell ref="J82:K82"/>
    <mergeCell ref="L82:N83"/>
    <mergeCell ref="O82:O83"/>
    <mergeCell ref="P82:Q82"/>
    <mergeCell ref="R82:T83"/>
    <mergeCell ref="U82:U83"/>
    <mergeCell ref="V82:W82"/>
    <mergeCell ref="X82:Z83"/>
    <mergeCell ref="D83:E83"/>
    <mergeCell ref="U89:U90"/>
    <mergeCell ref="V89:W89"/>
    <mergeCell ref="X89:Z90"/>
    <mergeCell ref="D90:E90"/>
    <mergeCell ref="J90:K90"/>
    <mergeCell ref="P90:Q90"/>
    <mergeCell ref="V90:W90"/>
    <mergeCell ref="C75:C76"/>
    <mergeCell ref="D75:E75"/>
    <mergeCell ref="F75:H76"/>
    <mergeCell ref="I75:I76"/>
    <mergeCell ref="J75:K75"/>
    <mergeCell ref="L75:N76"/>
    <mergeCell ref="O75:O76"/>
    <mergeCell ref="P75:Q75"/>
    <mergeCell ref="R75:T76"/>
    <mergeCell ref="U57:U58"/>
    <mergeCell ref="V57:W57"/>
    <mergeCell ref="X57:Z58"/>
    <mergeCell ref="D58:E58"/>
    <mergeCell ref="J58:K58"/>
    <mergeCell ref="P58:Q58"/>
    <mergeCell ref="V58:W58"/>
    <mergeCell ref="C68:C69"/>
    <mergeCell ref="D68:E68"/>
    <mergeCell ref="F68:H69"/>
    <mergeCell ref="I68:I69"/>
    <mergeCell ref="J68:K68"/>
    <mergeCell ref="L68:N69"/>
    <mergeCell ref="O68:O69"/>
    <mergeCell ref="P68:Q68"/>
    <mergeCell ref="R68:T69"/>
    <mergeCell ref="U68:U69"/>
    <mergeCell ref="V68:W68"/>
    <mergeCell ref="X68:Z69"/>
    <mergeCell ref="D69:E69"/>
    <mergeCell ref="R57:T58"/>
    <mergeCell ref="S61:T61"/>
    <mergeCell ref="D44:E44"/>
    <mergeCell ref="J44:K44"/>
    <mergeCell ref="P44:Q44"/>
    <mergeCell ref="V44:W44"/>
    <mergeCell ref="C50:C51"/>
    <mergeCell ref="D50:E50"/>
    <mergeCell ref="F50:H51"/>
    <mergeCell ref="I50:I51"/>
    <mergeCell ref="J50:K50"/>
    <mergeCell ref="L50:N51"/>
    <mergeCell ref="O50:O51"/>
    <mergeCell ref="P50:Q50"/>
    <mergeCell ref="R50:T51"/>
    <mergeCell ref="U50:U51"/>
    <mergeCell ref="V50:W50"/>
    <mergeCell ref="X50:Z51"/>
    <mergeCell ref="D51:E51"/>
    <mergeCell ref="R43:T44"/>
    <mergeCell ref="O46:P46"/>
    <mergeCell ref="Q46:R46"/>
    <mergeCell ref="S46:T46"/>
    <mergeCell ref="U46:V46"/>
    <mergeCell ref="W46:X46"/>
    <mergeCell ref="Y46:Z46"/>
    <mergeCell ref="C46:D46"/>
    <mergeCell ref="E46:F46"/>
    <mergeCell ref="G46:H46"/>
    <mergeCell ref="I46:J46"/>
    <mergeCell ref="K46:L46"/>
    <mergeCell ref="C36:C37"/>
    <mergeCell ref="D36:E36"/>
    <mergeCell ref="F36:H37"/>
    <mergeCell ref="I36:I37"/>
    <mergeCell ref="J36:K36"/>
    <mergeCell ref="L36:N37"/>
    <mergeCell ref="O36:O37"/>
    <mergeCell ref="P36:Q36"/>
    <mergeCell ref="R36:T37"/>
    <mergeCell ref="U36:U37"/>
    <mergeCell ref="V36:W36"/>
    <mergeCell ref="X36:Z37"/>
    <mergeCell ref="D37:E37"/>
    <mergeCell ref="J37:K37"/>
    <mergeCell ref="P37:Q37"/>
    <mergeCell ref="V37:W37"/>
    <mergeCell ref="C25:C26"/>
    <mergeCell ref="D25:E25"/>
    <mergeCell ref="F25:H26"/>
    <mergeCell ref="I25:I26"/>
    <mergeCell ref="J25:K25"/>
    <mergeCell ref="L25:N26"/>
    <mergeCell ref="O25:O26"/>
    <mergeCell ref="P25:Q25"/>
    <mergeCell ref="R25:T26"/>
    <mergeCell ref="U25:U26"/>
    <mergeCell ref="V25:W25"/>
    <mergeCell ref="X25:Z26"/>
    <mergeCell ref="E28:F28"/>
    <mergeCell ref="G28:H28"/>
    <mergeCell ref="C29:D29"/>
    <mergeCell ref="E29:F29"/>
    <mergeCell ref="I20:J20"/>
    <mergeCell ref="K20:L20"/>
    <mergeCell ref="M27:N27"/>
    <mergeCell ref="I16:J16"/>
    <mergeCell ref="K16:L16"/>
    <mergeCell ref="M16:N16"/>
    <mergeCell ref="C23:D23"/>
    <mergeCell ref="E23:F23"/>
    <mergeCell ref="G23:H23"/>
    <mergeCell ref="C24:D24"/>
    <mergeCell ref="E24:F24"/>
    <mergeCell ref="G24:H24"/>
    <mergeCell ref="E21:F21"/>
    <mergeCell ref="G21:H21"/>
    <mergeCell ref="C16:D16"/>
    <mergeCell ref="E16:F16"/>
    <mergeCell ref="G16:H16"/>
    <mergeCell ref="C17:D17"/>
    <mergeCell ref="E17:F17"/>
    <mergeCell ref="G17:H17"/>
    <mergeCell ref="D26:E26"/>
    <mergeCell ref="J26:K26"/>
    <mergeCell ref="C20:D20"/>
    <mergeCell ref="E20:F20"/>
    <mergeCell ref="G20:H20"/>
    <mergeCell ref="K24:L24"/>
    <mergeCell ref="M24:N24"/>
    <mergeCell ref="M20:N20"/>
    <mergeCell ref="I21:J21"/>
    <mergeCell ref="K21:L21"/>
    <mergeCell ref="M21:N21"/>
    <mergeCell ref="I22:J22"/>
    <mergeCell ref="X11:Z12"/>
    <mergeCell ref="V12:W12"/>
    <mergeCell ref="C18:C19"/>
    <mergeCell ref="D18:E18"/>
    <mergeCell ref="F18:H19"/>
    <mergeCell ref="I18:I19"/>
    <mergeCell ref="J18:K18"/>
    <mergeCell ref="L18:N19"/>
    <mergeCell ref="O18:O19"/>
    <mergeCell ref="P18:Q18"/>
    <mergeCell ref="R18:T19"/>
    <mergeCell ref="U18:U19"/>
    <mergeCell ref="V18:W18"/>
    <mergeCell ref="X18:Z19"/>
    <mergeCell ref="D19:E19"/>
    <mergeCell ref="J19:K19"/>
    <mergeCell ref="P19:Q19"/>
    <mergeCell ref="V19:W19"/>
    <mergeCell ref="D11:E11"/>
    <mergeCell ref="D12:E12"/>
    <mergeCell ref="F11:H12"/>
    <mergeCell ref="C11:C12"/>
    <mergeCell ref="I11:I12"/>
    <mergeCell ref="Y28:Z28"/>
    <mergeCell ref="O30:P30"/>
    <mergeCell ref="Q30:R30"/>
    <mergeCell ref="S30:T30"/>
    <mergeCell ref="O17:P17"/>
    <mergeCell ref="Q17:R17"/>
    <mergeCell ref="S17:T17"/>
    <mergeCell ref="O16:P16"/>
    <mergeCell ref="Y14:Z14"/>
    <mergeCell ref="P26:Q26"/>
    <mergeCell ref="V26:W26"/>
    <mergeCell ref="U14:V14"/>
    <mergeCell ref="W14:X14"/>
    <mergeCell ref="O60:P60"/>
    <mergeCell ref="Q60:R60"/>
    <mergeCell ref="S60:T60"/>
    <mergeCell ref="N66:W66"/>
    <mergeCell ref="X66:AA66"/>
    <mergeCell ref="O63:P63"/>
    <mergeCell ref="Q63:R63"/>
    <mergeCell ref="S63:T63"/>
    <mergeCell ref="O38:P38"/>
    <mergeCell ref="U43:U44"/>
    <mergeCell ref="V43:W43"/>
    <mergeCell ref="X43:Z44"/>
    <mergeCell ref="Y13:Z13"/>
    <mergeCell ref="O13:P13"/>
    <mergeCell ref="Q13:R13"/>
    <mergeCell ref="S13:T13"/>
    <mergeCell ref="J11:K11"/>
    <mergeCell ref="L11:N12"/>
    <mergeCell ref="J12:K12"/>
    <mergeCell ref="O11:O12"/>
    <mergeCell ref="P11:Q11"/>
    <mergeCell ref="R11:T12"/>
    <mergeCell ref="P12:Q12"/>
    <mergeCell ref="U11:U12"/>
    <mergeCell ref="V11:W11"/>
    <mergeCell ref="Y38:Z38"/>
    <mergeCell ref="U39:V39"/>
    <mergeCell ref="W39:X39"/>
    <mergeCell ref="O14:P14"/>
    <mergeCell ref="Q14:R14"/>
    <mergeCell ref="S14:T14"/>
    <mergeCell ref="U16:V16"/>
    <mergeCell ref="W16:X16"/>
    <mergeCell ref="Y16:Z16"/>
    <mergeCell ref="Q16:R16"/>
    <mergeCell ref="S16:T16"/>
    <mergeCell ref="U17:V17"/>
    <mergeCell ref="W17:X17"/>
    <mergeCell ref="Y17:Z17"/>
    <mergeCell ref="O29:P29"/>
    <mergeCell ref="Q29:R29"/>
    <mergeCell ref="S29:T29"/>
    <mergeCell ref="U28:V28"/>
    <mergeCell ref="W28:X28"/>
    <mergeCell ref="C15:D15"/>
    <mergeCell ref="E15:F15"/>
    <mergeCell ref="G15:H15"/>
    <mergeCell ref="K14:L14"/>
    <mergeCell ref="M14:N14"/>
    <mergeCell ref="I15:J15"/>
    <mergeCell ref="K15:L15"/>
    <mergeCell ref="M15:N15"/>
    <mergeCell ref="I14:J14"/>
    <mergeCell ref="I17:J17"/>
    <mergeCell ref="K17:L17"/>
    <mergeCell ref="M17:N17"/>
    <mergeCell ref="C14:D14"/>
    <mergeCell ref="E14:F14"/>
    <mergeCell ref="G14:H14"/>
    <mergeCell ref="C2:L2"/>
    <mergeCell ref="N2:W2"/>
    <mergeCell ref="C3:L3"/>
    <mergeCell ref="N3:AA8"/>
    <mergeCell ref="C4:L4"/>
    <mergeCell ref="C5:L5"/>
    <mergeCell ref="C6:L6"/>
    <mergeCell ref="C7:L7"/>
    <mergeCell ref="C13:D13"/>
    <mergeCell ref="E13:F13"/>
    <mergeCell ref="G13:H13"/>
    <mergeCell ref="I13:J13"/>
    <mergeCell ref="K13:L13"/>
    <mergeCell ref="M13:N13"/>
    <mergeCell ref="X2:AA2"/>
    <mergeCell ref="U13:V13"/>
    <mergeCell ref="W13:X13"/>
    <mergeCell ref="U15:V15"/>
    <mergeCell ref="U20:V20"/>
    <mergeCell ref="W20:X20"/>
    <mergeCell ref="Y20:Z20"/>
    <mergeCell ref="U21:V21"/>
    <mergeCell ref="W21:X21"/>
    <mergeCell ref="Y21:Z21"/>
    <mergeCell ref="O22:P22"/>
    <mergeCell ref="Q22:R22"/>
    <mergeCell ref="S22:T22"/>
    <mergeCell ref="O20:P20"/>
    <mergeCell ref="Q20:R20"/>
    <mergeCell ref="S20:T20"/>
    <mergeCell ref="O21:P21"/>
    <mergeCell ref="Q21:R21"/>
    <mergeCell ref="S21:T21"/>
    <mergeCell ref="W15:X15"/>
    <mergeCell ref="Y15:Z15"/>
    <mergeCell ref="O15:P15"/>
    <mergeCell ref="Q15:R15"/>
    <mergeCell ref="S15:T15"/>
    <mergeCell ref="C21:D21"/>
    <mergeCell ref="C27:D27"/>
    <mergeCell ref="E27:F27"/>
    <mergeCell ref="G27:H27"/>
    <mergeCell ref="I27:J27"/>
    <mergeCell ref="K27:L27"/>
    <mergeCell ref="U22:V22"/>
    <mergeCell ref="W22:X22"/>
    <mergeCell ref="Y22:Z22"/>
    <mergeCell ref="U23:V23"/>
    <mergeCell ref="W23:X23"/>
    <mergeCell ref="Y23:Z23"/>
    <mergeCell ref="O24:P24"/>
    <mergeCell ref="Q24:R24"/>
    <mergeCell ref="S24:T24"/>
    <mergeCell ref="O23:P23"/>
    <mergeCell ref="Q23:R23"/>
    <mergeCell ref="S23:T23"/>
    <mergeCell ref="I23:J23"/>
    <mergeCell ref="K23:L23"/>
    <mergeCell ref="M23:N23"/>
    <mergeCell ref="I24:J24"/>
    <mergeCell ref="U27:V27"/>
    <mergeCell ref="W27:X27"/>
    <mergeCell ref="Y27:Z27"/>
    <mergeCell ref="O27:P27"/>
    <mergeCell ref="Q27:R27"/>
    <mergeCell ref="S27:T27"/>
    <mergeCell ref="K22:L22"/>
    <mergeCell ref="M22:N22"/>
    <mergeCell ref="E22:F22"/>
    <mergeCell ref="G22:H22"/>
    <mergeCell ref="G29:H29"/>
    <mergeCell ref="I30:J30"/>
    <mergeCell ref="K30:L30"/>
    <mergeCell ref="M30:N30"/>
    <mergeCell ref="I31:J31"/>
    <mergeCell ref="K31:L31"/>
    <mergeCell ref="M31:N31"/>
    <mergeCell ref="I28:J28"/>
    <mergeCell ref="K28:L28"/>
    <mergeCell ref="M28:N28"/>
    <mergeCell ref="I29:J29"/>
    <mergeCell ref="K29:L29"/>
    <mergeCell ref="M29:N29"/>
    <mergeCell ref="O28:P28"/>
    <mergeCell ref="Q28:R28"/>
    <mergeCell ref="S28:T28"/>
    <mergeCell ref="C28:D28"/>
    <mergeCell ref="U24:V24"/>
    <mergeCell ref="W24:X24"/>
    <mergeCell ref="Y24:Z24"/>
    <mergeCell ref="C22:D22"/>
    <mergeCell ref="C38:D38"/>
    <mergeCell ref="E38:F38"/>
    <mergeCell ref="G38:H38"/>
    <mergeCell ref="I38:J38"/>
    <mergeCell ref="K38:L38"/>
    <mergeCell ref="M38:N38"/>
    <mergeCell ref="O39:P39"/>
    <mergeCell ref="Q39:R39"/>
    <mergeCell ref="S39:T39"/>
    <mergeCell ref="Y39:Z39"/>
    <mergeCell ref="C39:D39"/>
    <mergeCell ref="E39:F39"/>
    <mergeCell ref="G39:H39"/>
    <mergeCell ref="I39:J39"/>
    <mergeCell ref="K39:L39"/>
    <mergeCell ref="M39:N39"/>
    <mergeCell ref="U29:V29"/>
    <mergeCell ref="W29:X29"/>
    <mergeCell ref="Y29:Z29"/>
    <mergeCell ref="U30:V30"/>
    <mergeCell ref="W30:X30"/>
    <mergeCell ref="Y30:Z30"/>
    <mergeCell ref="C30:D30"/>
    <mergeCell ref="E30:F30"/>
    <mergeCell ref="G30:H30"/>
    <mergeCell ref="C31:D31"/>
    <mergeCell ref="E31:F31"/>
    <mergeCell ref="G31:H31"/>
    <mergeCell ref="Q38:R38"/>
    <mergeCell ref="S38:T38"/>
    <mergeCell ref="U38:V38"/>
    <mergeCell ref="W38:X38"/>
    <mergeCell ref="O40:P40"/>
    <mergeCell ref="Q40:R40"/>
    <mergeCell ref="S40:T40"/>
    <mergeCell ref="U40:V40"/>
    <mergeCell ref="W40:X40"/>
    <mergeCell ref="Y40:Z40"/>
    <mergeCell ref="C40:D40"/>
    <mergeCell ref="E40:F40"/>
    <mergeCell ref="G40:H40"/>
    <mergeCell ref="I40:J40"/>
    <mergeCell ref="K40:L40"/>
    <mergeCell ref="M40:N40"/>
    <mergeCell ref="O41:P41"/>
    <mergeCell ref="Q41:R41"/>
    <mergeCell ref="S41:T41"/>
    <mergeCell ref="U41:V41"/>
    <mergeCell ref="W41:X41"/>
    <mergeCell ref="Y41:Z41"/>
    <mergeCell ref="C41:D41"/>
    <mergeCell ref="E41:F41"/>
    <mergeCell ref="G41:H41"/>
    <mergeCell ref="I41:J41"/>
    <mergeCell ref="K41:L41"/>
    <mergeCell ref="M41:N41"/>
    <mergeCell ref="O42:P42"/>
    <mergeCell ref="Q42:R42"/>
    <mergeCell ref="S42:T42"/>
    <mergeCell ref="U42:V42"/>
    <mergeCell ref="W42:X42"/>
    <mergeCell ref="Y42:Z42"/>
    <mergeCell ref="C42:D42"/>
    <mergeCell ref="E42:F42"/>
    <mergeCell ref="G42:H42"/>
    <mergeCell ref="I42:J42"/>
    <mergeCell ref="K42:L42"/>
    <mergeCell ref="M42:N42"/>
    <mergeCell ref="O45:P45"/>
    <mergeCell ref="Q45:R45"/>
    <mergeCell ref="S45:T45"/>
    <mergeCell ref="U45:V45"/>
    <mergeCell ref="W45:X45"/>
    <mergeCell ref="Y45:Z45"/>
    <mergeCell ref="C45:D45"/>
    <mergeCell ref="E45:F45"/>
    <mergeCell ref="G45:H45"/>
    <mergeCell ref="I45:J45"/>
    <mergeCell ref="K45:L45"/>
    <mergeCell ref="M45:N45"/>
    <mergeCell ref="C43:C44"/>
    <mergeCell ref="D43:E43"/>
    <mergeCell ref="F43:H44"/>
    <mergeCell ref="I43:I44"/>
    <mergeCell ref="J43:K43"/>
    <mergeCell ref="L43:N44"/>
    <mergeCell ref="O43:O44"/>
    <mergeCell ref="P43:Q43"/>
    <mergeCell ref="M46:N46"/>
    <mergeCell ref="C49:D49"/>
    <mergeCell ref="E49:F49"/>
    <mergeCell ref="G49:H49"/>
    <mergeCell ref="I49:J49"/>
    <mergeCell ref="K49:L49"/>
    <mergeCell ref="M49:N49"/>
    <mergeCell ref="W47:X47"/>
    <mergeCell ref="Y47:Z47"/>
    <mergeCell ref="C48:D48"/>
    <mergeCell ref="E48:F48"/>
    <mergeCell ref="G48:H48"/>
    <mergeCell ref="I48:J48"/>
    <mergeCell ref="K48:L48"/>
    <mergeCell ref="M48:N48"/>
    <mergeCell ref="O48:P48"/>
    <mergeCell ref="Q48:R48"/>
    <mergeCell ref="C47:D47"/>
    <mergeCell ref="E47:F47"/>
    <mergeCell ref="G47:H47"/>
    <mergeCell ref="I47:J47"/>
    <mergeCell ref="K47:L47"/>
    <mergeCell ref="M47:N47"/>
    <mergeCell ref="O49:P49"/>
    <mergeCell ref="Q49:R49"/>
    <mergeCell ref="S49:T49"/>
    <mergeCell ref="U49:V49"/>
    <mergeCell ref="W49:X49"/>
    <mergeCell ref="Y49:Z49"/>
    <mergeCell ref="S48:T48"/>
    <mergeCell ref="U48:V48"/>
    <mergeCell ref="W48:X48"/>
    <mergeCell ref="Y48:Z48"/>
    <mergeCell ref="O52:P52"/>
    <mergeCell ref="Q52:R52"/>
    <mergeCell ref="S52:T52"/>
    <mergeCell ref="U52:V52"/>
    <mergeCell ref="W52:X52"/>
    <mergeCell ref="Y52:Z52"/>
    <mergeCell ref="O47:P47"/>
    <mergeCell ref="Q47:R47"/>
    <mergeCell ref="S47:T47"/>
    <mergeCell ref="U47:V47"/>
    <mergeCell ref="J51:K51"/>
    <mergeCell ref="P51:Q51"/>
    <mergeCell ref="V51:W51"/>
    <mergeCell ref="C52:D52"/>
    <mergeCell ref="E52:F52"/>
    <mergeCell ref="G52:H52"/>
    <mergeCell ref="I52:J52"/>
    <mergeCell ref="K52:L52"/>
    <mergeCell ref="M52:N52"/>
    <mergeCell ref="O53:P53"/>
    <mergeCell ref="Q53:R53"/>
    <mergeCell ref="S53:T53"/>
    <mergeCell ref="U53:V53"/>
    <mergeCell ref="W53:X53"/>
    <mergeCell ref="Y53:Z53"/>
    <mergeCell ref="C53:D53"/>
    <mergeCell ref="E53:F53"/>
    <mergeCell ref="G53:H53"/>
    <mergeCell ref="I53:J53"/>
    <mergeCell ref="K53:L53"/>
    <mergeCell ref="M53:N53"/>
    <mergeCell ref="O54:P54"/>
    <mergeCell ref="Q54:R54"/>
    <mergeCell ref="S54:T54"/>
    <mergeCell ref="U54:V54"/>
    <mergeCell ref="W54:X54"/>
    <mergeCell ref="Y54:Z54"/>
    <mergeCell ref="C54:D54"/>
    <mergeCell ref="E54:F54"/>
    <mergeCell ref="G54:H54"/>
    <mergeCell ref="I54:J54"/>
    <mergeCell ref="K54:L54"/>
    <mergeCell ref="M54:N54"/>
    <mergeCell ref="O55:P55"/>
    <mergeCell ref="Q55:R55"/>
    <mergeCell ref="S55:T55"/>
    <mergeCell ref="U55:V55"/>
    <mergeCell ref="W55:X55"/>
    <mergeCell ref="Y55:Z55"/>
    <mergeCell ref="C55:D55"/>
    <mergeCell ref="E55:F55"/>
    <mergeCell ref="G55:H55"/>
    <mergeCell ref="I55:J55"/>
    <mergeCell ref="K55:L55"/>
    <mergeCell ref="M55:N55"/>
    <mergeCell ref="O56:P56"/>
    <mergeCell ref="Q56:R56"/>
    <mergeCell ref="S56:T56"/>
    <mergeCell ref="U56:V56"/>
    <mergeCell ref="W56:X56"/>
    <mergeCell ref="Y56:Z56"/>
    <mergeCell ref="C56:D56"/>
    <mergeCell ref="E56:F56"/>
    <mergeCell ref="G56:H56"/>
    <mergeCell ref="I56:J56"/>
    <mergeCell ref="K56:L56"/>
    <mergeCell ref="M56:N56"/>
    <mergeCell ref="C59:D59"/>
    <mergeCell ref="E59:F59"/>
    <mergeCell ref="G59:H59"/>
    <mergeCell ref="I59:J59"/>
    <mergeCell ref="K59:L59"/>
    <mergeCell ref="M59:N59"/>
    <mergeCell ref="O59:P59"/>
    <mergeCell ref="Q59:R59"/>
    <mergeCell ref="S59:T59"/>
    <mergeCell ref="U59:V59"/>
    <mergeCell ref="W59:X59"/>
    <mergeCell ref="Y59:Z59"/>
    <mergeCell ref="C57:C58"/>
    <mergeCell ref="D57:E57"/>
    <mergeCell ref="F57:H58"/>
    <mergeCell ref="I57:I58"/>
    <mergeCell ref="J57:K57"/>
    <mergeCell ref="L57:N58"/>
    <mergeCell ref="O57:O58"/>
    <mergeCell ref="P57:Q57"/>
    <mergeCell ref="C60:D60"/>
    <mergeCell ref="E60:F60"/>
    <mergeCell ref="G60:H60"/>
    <mergeCell ref="I60:J60"/>
    <mergeCell ref="K60:L60"/>
    <mergeCell ref="M60:N60"/>
    <mergeCell ref="U61:V61"/>
    <mergeCell ref="W61:X61"/>
    <mergeCell ref="Y61:Z61"/>
    <mergeCell ref="C61:D61"/>
    <mergeCell ref="E61:F61"/>
    <mergeCell ref="G61:H61"/>
    <mergeCell ref="I61:J61"/>
    <mergeCell ref="K61:L61"/>
    <mergeCell ref="M61:N61"/>
    <mergeCell ref="O62:P62"/>
    <mergeCell ref="Q62:R62"/>
    <mergeCell ref="S62:T62"/>
    <mergeCell ref="U62:V62"/>
    <mergeCell ref="W62:X62"/>
    <mergeCell ref="Y62:Z62"/>
    <mergeCell ref="C62:D62"/>
    <mergeCell ref="E62:F62"/>
    <mergeCell ref="G62:H62"/>
    <mergeCell ref="I62:J62"/>
    <mergeCell ref="K62:L62"/>
    <mergeCell ref="M62:N62"/>
    <mergeCell ref="U60:V60"/>
    <mergeCell ref="W60:X60"/>
    <mergeCell ref="Y60:Z60"/>
    <mergeCell ref="O61:P61"/>
    <mergeCell ref="Q61:R61"/>
    <mergeCell ref="U63:V63"/>
    <mergeCell ref="W63:X63"/>
    <mergeCell ref="Y63:Z63"/>
    <mergeCell ref="C63:D63"/>
    <mergeCell ref="E63:F63"/>
    <mergeCell ref="G63:H63"/>
    <mergeCell ref="I63:J63"/>
    <mergeCell ref="K63:L63"/>
    <mergeCell ref="M63:N63"/>
    <mergeCell ref="O70:P70"/>
    <mergeCell ref="Q70:R70"/>
    <mergeCell ref="S70:T70"/>
    <mergeCell ref="U70:V70"/>
    <mergeCell ref="W70:X70"/>
    <mergeCell ref="Y70:Z70"/>
    <mergeCell ref="C70:D70"/>
    <mergeCell ref="E70:F70"/>
    <mergeCell ref="G70:H70"/>
    <mergeCell ref="I70:J70"/>
    <mergeCell ref="K70:L70"/>
    <mergeCell ref="M70:N70"/>
    <mergeCell ref="J69:K69"/>
    <mergeCell ref="P69:Q69"/>
    <mergeCell ref="V69:W69"/>
    <mergeCell ref="O71:P71"/>
    <mergeCell ref="Q71:R71"/>
    <mergeCell ref="S71:T71"/>
    <mergeCell ref="U71:V71"/>
    <mergeCell ref="W71:X71"/>
    <mergeCell ref="Y71:Z71"/>
    <mergeCell ref="C71:D71"/>
    <mergeCell ref="E71:F71"/>
    <mergeCell ref="G71:H71"/>
    <mergeCell ref="I71:J71"/>
    <mergeCell ref="K71:L71"/>
    <mergeCell ref="M71:N71"/>
    <mergeCell ref="O72:P72"/>
    <mergeCell ref="Q72:R72"/>
    <mergeCell ref="S72:T72"/>
    <mergeCell ref="U72:V72"/>
    <mergeCell ref="W72:X72"/>
    <mergeCell ref="Y72:Z72"/>
    <mergeCell ref="C72:D72"/>
    <mergeCell ref="E72:F72"/>
    <mergeCell ref="G72:H72"/>
    <mergeCell ref="I72:J72"/>
    <mergeCell ref="K72:L72"/>
    <mergeCell ref="M72:N72"/>
    <mergeCell ref="O73:P73"/>
    <mergeCell ref="Q73:R73"/>
    <mergeCell ref="S73:T73"/>
    <mergeCell ref="U73:V73"/>
    <mergeCell ref="W73:X73"/>
    <mergeCell ref="Y73:Z73"/>
    <mergeCell ref="C73:D73"/>
    <mergeCell ref="E73:F73"/>
    <mergeCell ref="G73:H73"/>
    <mergeCell ref="I73:J73"/>
    <mergeCell ref="K73:L73"/>
    <mergeCell ref="M73:N73"/>
    <mergeCell ref="O74:P74"/>
    <mergeCell ref="Q74:R74"/>
    <mergeCell ref="S74:T74"/>
    <mergeCell ref="U74:V74"/>
    <mergeCell ref="W74:X74"/>
    <mergeCell ref="Y74:Z74"/>
    <mergeCell ref="C74:D74"/>
    <mergeCell ref="E74:F74"/>
    <mergeCell ref="G74:H74"/>
    <mergeCell ref="I74:J74"/>
    <mergeCell ref="K74:L74"/>
    <mergeCell ref="M74:N74"/>
    <mergeCell ref="O77:P77"/>
    <mergeCell ref="Q77:R77"/>
    <mergeCell ref="S77:T77"/>
    <mergeCell ref="U77:V77"/>
    <mergeCell ref="W77:X77"/>
    <mergeCell ref="Y77:Z77"/>
    <mergeCell ref="C77:D77"/>
    <mergeCell ref="E77:F77"/>
    <mergeCell ref="G77:H77"/>
    <mergeCell ref="I77:J77"/>
    <mergeCell ref="K77:L77"/>
    <mergeCell ref="M77:N77"/>
    <mergeCell ref="O78:P78"/>
    <mergeCell ref="Q78:R78"/>
    <mergeCell ref="S78:T78"/>
    <mergeCell ref="U78:V78"/>
    <mergeCell ref="W78:X78"/>
    <mergeCell ref="Y78:Z78"/>
    <mergeCell ref="C78:D78"/>
    <mergeCell ref="E78:F78"/>
    <mergeCell ref="G78:H78"/>
    <mergeCell ref="I78:J78"/>
    <mergeCell ref="K78:L78"/>
    <mergeCell ref="M78:N78"/>
    <mergeCell ref="O79:P79"/>
    <mergeCell ref="Q79:R79"/>
    <mergeCell ref="S79:T79"/>
    <mergeCell ref="U79:V79"/>
    <mergeCell ref="W79:X79"/>
    <mergeCell ref="Y79:Z79"/>
    <mergeCell ref="C79:D79"/>
    <mergeCell ref="E79:F79"/>
    <mergeCell ref="G79:H79"/>
    <mergeCell ref="I79:J79"/>
    <mergeCell ref="K79:L79"/>
    <mergeCell ref="M79:N79"/>
    <mergeCell ref="O80:P80"/>
    <mergeCell ref="Q80:R80"/>
    <mergeCell ref="S80:T80"/>
    <mergeCell ref="U80:V80"/>
    <mergeCell ref="W80:X80"/>
    <mergeCell ref="Y80:Z80"/>
    <mergeCell ref="C80:D80"/>
    <mergeCell ref="E80:F80"/>
    <mergeCell ref="G80:H80"/>
    <mergeCell ref="I80:J80"/>
    <mergeCell ref="K80:L80"/>
    <mergeCell ref="M80:N80"/>
    <mergeCell ref="O81:P81"/>
    <mergeCell ref="Q81:R81"/>
    <mergeCell ref="S81:T81"/>
    <mergeCell ref="U81:V81"/>
    <mergeCell ref="W81:X81"/>
    <mergeCell ref="Y81:Z81"/>
    <mergeCell ref="C81:D81"/>
    <mergeCell ref="E81:F81"/>
    <mergeCell ref="G81:H81"/>
    <mergeCell ref="I81:J81"/>
    <mergeCell ref="K81:L81"/>
    <mergeCell ref="M81:N81"/>
    <mergeCell ref="C84:D84"/>
    <mergeCell ref="E84:F84"/>
    <mergeCell ref="G84:H84"/>
    <mergeCell ref="I84:J84"/>
    <mergeCell ref="K84:L84"/>
    <mergeCell ref="M84:N84"/>
    <mergeCell ref="O84:P84"/>
    <mergeCell ref="Q84:R84"/>
    <mergeCell ref="S84:T84"/>
    <mergeCell ref="U84:V84"/>
    <mergeCell ref="W84:X84"/>
    <mergeCell ref="Y84:Z84"/>
    <mergeCell ref="J83:K83"/>
    <mergeCell ref="P83:Q83"/>
    <mergeCell ref="V83:W83"/>
    <mergeCell ref="O85:P85"/>
    <mergeCell ref="Q85:R85"/>
    <mergeCell ref="S85:T85"/>
    <mergeCell ref="C85:D85"/>
    <mergeCell ref="E85:F85"/>
    <mergeCell ref="G85:H85"/>
    <mergeCell ref="I85:J85"/>
    <mergeCell ref="K85:L85"/>
    <mergeCell ref="M85:N85"/>
    <mergeCell ref="U86:V86"/>
    <mergeCell ref="W86:X86"/>
    <mergeCell ref="Y86:Z86"/>
    <mergeCell ref="C86:D86"/>
    <mergeCell ref="E86:F86"/>
    <mergeCell ref="G86:H86"/>
    <mergeCell ref="I86:J86"/>
    <mergeCell ref="K86:L86"/>
    <mergeCell ref="M86:N86"/>
    <mergeCell ref="U85:V85"/>
    <mergeCell ref="W85:X85"/>
    <mergeCell ref="Y85:Z85"/>
    <mergeCell ref="O86:P86"/>
    <mergeCell ref="Q86:R86"/>
    <mergeCell ref="S86:T86"/>
    <mergeCell ref="M92:N92"/>
    <mergeCell ref="O92:P92"/>
    <mergeCell ref="Q92:R92"/>
    <mergeCell ref="S92:T92"/>
    <mergeCell ref="O87:P87"/>
    <mergeCell ref="Q87:R87"/>
    <mergeCell ref="S87:T87"/>
    <mergeCell ref="U87:V87"/>
    <mergeCell ref="W87:X87"/>
    <mergeCell ref="Y87:Z87"/>
    <mergeCell ref="C87:D87"/>
    <mergeCell ref="E87:F87"/>
    <mergeCell ref="G87:H87"/>
    <mergeCell ref="I87:J87"/>
    <mergeCell ref="K87:L87"/>
    <mergeCell ref="M87:N87"/>
    <mergeCell ref="S88:T88"/>
    <mergeCell ref="U88:V88"/>
    <mergeCell ref="W88:X88"/>
    <mergeCell ref="Y88:Z88"/>
    <mergeCell ref="C88:D88"/>
    <mergeCell ref="E88:F88"/>
    <mergeCell ref="G88:H88"/>
    <mergeCell ref="I88:J88"/>
    <mergeCell ref="K88:L88"/>
    <mergeCell ref="M88:N88"/>
    <mergeCell ref="O88:P88"/>
    <mergeCell ref="Q88:R88"/>
    <mergeCell ref="C89:C90"/>
    <mergeCell ref="D89:E89"/>
    <mergeCell ref="F89:H90"/>
    <mergeCell ref="I89:I90"/>
    <mergeCell ref="U94:V94"/>
    <mergeCell ref="W94:X94"/>
    <mergeCell ref="Y94:Z94"/>
    <mergeCell ref="C94:D94"/>
    <mergeCell ref="E94:F94"/>
    <mergeCell ref="G94:H94"/>
    <mergeCell ref="I94:J94"/>
    <mergeCell ref="K94:L94"/>
    <mergeCell ref="M94:N94"/>
    <mergeCell ref="O94:P94"/>
    <mergeCell ref="Q94:R94"/>
    <mergeCell ref="S94:T94"/>
    <mergeCell ref="U91:V91"/>
    <mergeCell ref="W91:X91"/>
    <mergeCell ref="Y91:Z91"/>
    <mergeCell ref="C91:D91"/>
    <mergeCell ref="E91:F91"/>
    <mergeCell ref="G91:H91"/>
    <mergeCell ref="I91:J91"/>
    <mergeCell ref="K91:L91"/>
    <mergeCell ref="M91:N91"/>
    <mergeCell ref="O91:P91"/>
    <mergeCell ref="Q91:R91"/>
    <mergeCell ref="S91:T91"/>
    <mergeCell ref="U92:V92"/>
    <mergeCell ref="W92:X92"/>
    <mergeCell ref="Y92:Z92"/>
    <mergeCell ref="C92:D92"/>
    <mergeCell ref="E92:F92"/>
    <mergeCell ref="G92:H92"/>
    <mergeCell ref="I92:J92"/>
    <mergeCell ref="K92:L92"/>
    <mergeCell ref="U95:V95"/>
    <mergeCell ref="W95:X95"/>
    <mergeCell ref="Y95:Z95"/>
    <mergeCell ref="C95:D95"/>
    <mergeCell ref="E95:F95"/>
    <mergeCell ref="G95:H95"/>
    <mergeCell ref="I95:J95"/>
    <mergeCell ref="K95:L95"/>
    <mergeCell ref="M95:N95"/>
    <mergeCell ref="O95:P95"/>
    <mergeCell ref="Q95:R95"/>
    <mergeCell ref="S95:T95"/>
    <mergeCell ref="U31:V31"/>
    <mergeCell ref="W31:X31"/>
    <mergeCell ref="Y31:Z31"/>
    <mergeCell ref="N34:W34"/>
    <mergeCell ref="X34:AA34"/>
    <mergeCell ref="O31:P31"/>
    <mergeCell ref="Q31:R31"/>
    <mergeCell ref="S31:T31"/>
    <mergeCell ref="U93:V93"/>
    <mergeCell ref="W93:X93"/>
    <mergeCell ref="Y93:Z93"/>
    <mergeCell ref="C93:D93"/>
    <mergeCell ref="E93:F93"/>
    <mergeCell ref="G93:H93"/>
    <mergeCell ref="I93:J93"/>
    <mergeCell ref="K93:L93"/>
    <mergeCell ref="M93:N93"/>
    <mergeCell ref="O93:P93"/>
    <mergeCell ref="Q93:R93"/>
    <mergeCell ref="S93:T93"/>
    <mergeCell ref="N98:W98"/>
    <mergeCell ref="X98:AA98"/>
    <mergeCell ref="C102:D102"/>
    <mergeCell ref="E102:F102"/>
    <mergeCell ref="G102:H102"/>
    <mergeCell ref="I102:J102"/>
    <mergeCell ref="K102:L102"/>
    <mergeCell ref="M102:N102"/>
    <mergeCell ref="O102:P102"/>
    <mergeCell ref="Q102:R102"/>
    <mergeCell ref="S102:T102"/>
    <mergeCell ref="U102:V102"/>
    <mergeCell ref="W102:X102"/>
    <mergeCell ref="Y102:Z102"/>
    <mergeCell ref="U103:V103"/>
    <mergeCell ref="W103:X103"/>
    <mergeCell ref="Y103:Z103"/>
    <mergeCell ref="J101:K101"/>
    <mergeCell ref="P101:Q101"/>
    <mergeCell ref="V101:W101"/>
    <mergeCell ref="C100:C101"/>
    <mergeCell ref="D100:E100"/>
    <mergeCell ref="F100:H101"/>
    <mergeCell ref="I100:I101"/>
    <mergeCell ref="J100:K100"/>
    <mergeCell ref="L100:N101"/>
    <mergeCell ref="O100:O101"/>
    <mergeCell ref="P100:Q100"/>
    <mergeCell ref="R100:T101"/>
    <mergeCell ref="U100:U101"/>
    <mergeCell ref="V100:W100"/>
    <mergeCell ref="X100:Z101"/>
    <mergeCell ref="C104:D104"/>
    <mergeCell ref="E104:F104"/>
    <mergeCell ref="G104:H104"/>
    <mergeCell ref="I104:J104"/>
    <mergeCell ref="K104:L104"/>
    <mergeCell ref="M104:N104"/>
    <mergeCell ref="O104:P104"/>
    <mergeCell ref="Q104:R104"/>
    <mergeCell ref="S104:T104"/>
    <mergeCell ref="U104:V104"/>
    <mergeCell ref="W104:X104"/>
    <mergeCell ref="Y104:Z104"/>
    <mergeCell ref="C103:D103"/>
    <mergeCell ref="E103:F103"/>
    <mergeCell ref="G103:H103"/>
    <mergeCell ref="I103:J103"/>
    <mergeCell ref="K103:L103"/>
    <mergeCell ref="M103:N103"/>
    <mergeCell ref="O103:P103"/>
    <mergeCell ref="Q103:R103"/>
    <mergeCell ref="S103:T103"/>
    <mergeCell ref="U105:V105"/>
    <mergeCell ref="W105:X105"/>
    <mergeCell ref="Y105:Z105"/>
    <mergeCell ref="C106:D106"/>
    <mergeCell ref="E106:F106"/>
    <mergeCell ref="G106:H106"/>
    <mergeCell ref="I106:J106"/>
    <mergeCell ref="K106:L106"/>
    <mergeCell ref="M106:N106"/>
    <mergeCell ref="O106:P106"/>
    <mergeCell ref="Q106:R106"/>
    <mergeCell ref="S106:T106"/>
    <mergeCell ref="U106:V106"/>
    <mergeCell ref="W106:X106"/>
    <mergeCell ref="Y106:Z106"/>
    <mergeCell ref="C105:D105"/>
    <mergeCell ref="E105:F105"/>
    <mergeCell ref="G105:H105"/>
    <mergeCell ref="I105:J105"/>
    <mergeCell ref="K105:L105"/>
    <mergeCell ref="M105:N105"/>
    <mergeCell ref="O105:P105"/>
    <mergeCell ref="Q105:R105"/>
    <mergeCell ref="S105:T105"/>
    <mergeCell ref="C109:D109"/>
    <mergeCell ref="E109:F109"/>
    <mergeCell ref="G109:H109"/>
    <mergeCell ref="I109:J109"/>
    <mergeCell ref="K109:L109"/>
    <mergeCell ref="M109:N109"/>
    <mergeCell ref="O109:P109"/>
    <mergeCell ref="Q109:R109"/>
    <mergeCell ref="S109:T109"/>
    <mergeCell ref="U109:V109"/>
    <mergeCell ref="W109:X109"/>
    <mergeCell ref="Y109:Z109"/>
    <mergeCell ref="U110:V110"/>
    <mergeCell ref="W110:X110"/>
    <mergeCell ref="Y110:Z110"/>
    <mergeCell ref="U107:U108"/>
    <mergeCell ref="V107:W107"/>
    <mergeCell ref="X107:Z108"/>
    <mergeCell ref="V108:W108"/>
    <mergeCell ref="C107:C108"/>
    <mergeCell ref="D107:E107"/>
    <mergeCell ref="F107:H108"/>
    <mergeCell ref="I107:I108"/>
    <mergeCell ref="J107:K107"/>
    <mergeCell ref="L107:N108"/>
    <mergeCell ref="O107:O108"/>
    <mergeCell ref="P107:Q107"/>
    <mergeCell ref="R107:T108"/>
    <mergeCell ref="D108:E108"/>
    <mergeCell ref="J108:K108"/>
    <mergeCell ref="P108:Q108"/>
    <mergeCell ref="U111:V111"/>
    <mergeCell ref="W111:X111"/>
    <mergeCell ref="Y111:Z111"/>
    <mergeCell ref="C110:D110"/>
    <mergeCell ref="E110:F110"/>
    <mergeCell ref="G110:H110"/>
    <mergeCell ref="I110:J110"/>
    <mergeCell ref="K110:L110"/>
    <mergeCell ref="M110:N110"/>
    <mergeCell ref="O110:P110"/>
    <mergeCell ref="Q110:R110"/>
    <mergeCell ref="S110:T110"/>
    <mergeCell ref="C111:D111"/>
    <mergeCell ref="E111:F111"/>
    <mergeCell ref="G111:H111"/>
    <mergeCell ref="I111:J111"/>
    <mergeCell ref="K111:L111"/>
    <mergeCell ref="M111:N111"/>
    <mergeCell ref="O111:P111"/>
    <mergeCell ref="Q111:R111"/>
    <mergeCell ref="S111:T111"/>
    <mergeCell ref="U112:V112"/>
    <mergeCell ref="W112:X112"/>
    <mergeCell ref="Y112:Z112"/>
    <mergeCell ref="C113:D113"/>
    <mergeCell ref="E113:F113"/>
    <mergeCell ref="G113:H113"/>
    <mergeCell ref="I113:J113"/>
    <mergeCell ref="K113:L113"/>
    <mergeCell ref="M113:N113"/>
    <mergeCell ref="O113:P113"/>
    <mergeCell ref="Q113:R113"/>
    <mergeCell ref="S113:T113"/>
    <mergeCell ref="U113:V113"/>
    <mergeCell ref="W113:X113"/>
    <mergeCell ref="Y113:Z113"/>
    <mergeCell ref="C112:D112"/>
    <mergeCell ref="E112:F112"/>
    <mergeCell ref="G112:H112"/>
    <mergeCell ref="I112:J112"/>
    <mergeCell ref="K112:L112"/>
    <mergeCell ref="M112:N112"/>
    <mergeCell ref="O112:P112"/>
    <mergeCell ref="Q112:R112"/>
    <mergeCell ref="S112:T112"/>
    <mergeCell ref="S116:T116"/>
    <mergeCell ref="U116:V116"/>
    <mergeCell ref="W116:X116"/>
    <mergeCell ref="Y116:Z116"/>
    <mergeCell ref="U117:V117"/>
    <mergeCell ref="W117:X117"/>
    <mergeCell ref="Y117:Z117"/>
    <mergeCell ref="U114:U115"/>
    <mergeCell ref="V114:W114"/>
    <mergeCell ref="X114:Z115"/>
    <mergeCell ref="V115:W115"/>
    <mergeCell ref="U118:V118"/>
    <mergeCell ref="W118:X118"/>
    <mergeCell ref="Y118:Z118"/>
    <mergeCell ref="C117:D117"/>
    <mergeCell ref="E117:F117"/>
    <mergeCell ref="G117:H117"/>
    <mergeCell ref="I117:J117"/>
    <mergeCell ref="K117:L117"/>
    <mergeCell ref="M117:N117"/>
    <mergeCell ref="O117:P117"/>
    <mergeCell ref="Q117:R117"/>
    <mergeCell ref="S117:T117"/>
    <mergeCell ref="C118:D118"/>
    <mergeCell ref="E118:F118"/>
    <mergeCell ref="G118:H118"/>
    <mergeCell ref="I118:J118"/>
    <mergeCell ref="K118:L118"/>
    <mergeCell ref="M118:N118"/>
    <mergeCell ref="O118:P118"/>
    <mergeCell ref="Q118:R118"/>
    <mergeCell ref="S118:T118"/>
    <mergeCell ref="U119:V119"/>
    <mergeCell ref="W119:X119"/>
    <mergeCell ref="Y119:Z119"/>
    <mergeCell ref="C120:D120"/>
    <mergeCell ref="E120:F120"/>
    <mergeCell ref="G120:H120"/>
    <mergeCell ref="I120:J120"/>
    <mergeCell ref="K120:L120"/>
    <mergeCell ref="M120:N120"/>
    <mergeCell ref="O120:P120"/>
    <mergeCell ref="Q120:R120"/>
    <mergeCell ref="S120:T120"/>
    <mergeCell ref="U120:V120"/>
    <mergeCell ref="W120:X120"/>
    <mergeCell ref="Y120:Z120"/>
    <mergeCell ref="C119:D119"/>
    <mergeCell ref="E119:F119"/>
    <mergeCell ref="G119:H119"/>
    <mergeCell ref="I119:J119"/>
    <mergeCell ref="K119:L119"/>
    <mergeCell ref="M119:N119"/>
    <mergeCell ref="O119:P119"/>
    <mergeCell ref="Q119:R119"/>
    <mergeCell ref="S119:T119"/>
    <mergeCell ref="C123:D123"/>
    <mergeCell ref="E123:F123"/>
    <mergeCell ref="G123:H123"/>
    <mergeCell ref="I123:J123"/>
    <mergeCell ref="K123:L123"/>
    <mergeCell ref="M123:N123"/>
    <mergeCell ref="O123:P123"/>
    <mergeCell ref="Q123:R123"/>
    <mergeCell ref="S123:T123"/>
    <mergeCell ref="U123:V123"/>
    <mergeCell ref="W123:X123"/>
    <mergeCell ref="Y123:Z123"/>
    <mergeCell ref="U124:V124"/>
    <mergeCell ref="W124:X124"/>
    <mergeCell ref="Y124:Z124"/>
    <mergeCell ref="U121:U122"/>
    <mergeCell ref="V121:W121"/>
    <mergeCell ref="X121:Z122"/>
    <mergeCell ref="V122:W122"/>
    <mergeCell ref="U125:V125"/>
    <mergeCell ref="W125:X125"/>
    <mergeCell ref="Y125:Z125"/>
    <mergeCell ref="C124:D124"/>
    <mergeCell ref="E124:F124"/>
    <mergeCell ref="G124:H124"/>
    <mergeCell ref="I124:J124"/>
    <mergeCell ref="K124:L124"/>
    <mergeCell ref="M124:N124"/>
    <mergeCell ref="O124:P124"/>
    <mergeCell ref="Q124:R124"/>
    <mergeCell ref="S124:T124"/>
    <mergeCell ref="C125:D125"/>
    <mergeCell ref="E125:F125"/>
    <mergeCell ref="G125:H125"/>
    <mergeCell ref="I125:J125"/>
    <mergeCell ref="K125:L125"/>
    <mergeCell ref="M125:N125"/>
    <mergeCell ref="O125:P125"/>
    <mergeCell ref="Q125:R125"/>
    <mergeCell ref="S125:T125"/>
    <mergeCell ref="U126:V126"/>
    <mergeCell ref="W126:X126"/>
    <mergeCell ref="Y126:Z126"/>
    <mergeCell ref="C127:D127"/>
    <mergeCell ref="E127:F127"/>
    <mergeCell ref="G127:H127"/>
    <mergeCell ref="I127:J127"/>
    <mergeCell ref="K127:L127"/>
    <mergeCell ref="M127:N127"/>
    <mergeCell ref="O127:P127"/>
    <mergeCell ref="Q127:R127"/>
    <mergeCell ref="S127:T127"/>
    <mergeCell ref="U127:V127"/>
    <mergeCell ref="W127:X127"/>
    <mergeCell ref="Y127:Z127"/>
    <mergeCell ref="C126:D126"/>
    <mergeCell ref="E126:F126"/>
    <mergeCell ref="G126:H126"/>
    <mergeCell ref="I126:J126"/>
    <mergeCell ref="K126:L126"/>
    <mergeCell ref="M126:N126"/>
    <mergeCell ref="O126:P126"/>
    <mergeCell ref="Q126:R126"/>
    <mergeCell ref="S126:T126"/>
  </mergeCells>
  <phoneticPr fontId="1"/>
  <conditionalFormatting sqref="C14:Z17">
    <cfRule type="expression" dxfId="16" priority="29">
      <formula>INDIRECT(ADDRESS(ROW(),COLUMN()))=TRUNC(INDIRECT(ADDRESS(ROW(),COLUMN())))</formula>
    </cfRule>
  </conditionalFormatting>
  <conditionalFormatting sqref="C21:Z24">
    <cfRule type="expression" dxfId="15" priority="14">
      <formula>INDIRECT(ADDRESS(ROW(),COLUMN()))=TRUNC(INDIRECT(ADDRESS(ROW(),COLUMN())))</formula>
    </cfRule>
  </conditionalFormatting>
  <conditionalFormatting sqref="C28:Z31">
    <cfRule type="expression" dxfId="14" priority="13">
      <formula>INDIRECT(ADDRESS(ROW(),COLUMN()))=TRUNC(INDIRECT(ADDRESS(ROW(),COLUMN())))</formula>
    </cfRule>
  </conditionalFormatting>
  <conditionalFormatting sqref="C39:Z42">
    <cfRule type="expression" dxfId="13" priority="12">
      <formula>INDIRECT(ADDRESS(ROW(),COLUMN()))=TRUNC(INDIRECT(ADDRESS(ROW(),COLUMN())))</formula>
    </cfRule>
  </conditionalFormatting>
  <conditionalFormatting sqref="C46:Z49">
    <cfRule type="expression" dxfId="12" priority="11">
      <formula>INDIRECT(ADDRESS(ROW(),COLUMN()))=TRUNC(INDIRECT(ADDRESS(ROW(),COLUMN())))</formula>
    </cfRule>
  </conditionalFormatting>
  <conditionalFormatting sqref="C53:Z56">
    <cfRule type="expression" dxfId="11" priority="10">
      <formula>INDIRECT(ADDRESS(ROW(),COLUMN()))=TRUNC(INDIRECT(ADDRESS(ROW(),COLUMN())))</formula>
    </cfRule>
  </conditionalFormatting>
  <conditionalFormatting sqref="C60:Z63">
    <cfRule type="expression" dxfId="10" priority="9">
      <formula>INDIRECT(ADDRESS(ROW(),COLUMN()))=TRUNC(INDIRECT(ADDRESS(ROW(),COLUMN())))</formula>
    </cfRule>
  </conditionalFormatting>
  <conditionalFormatting sqref="C71:Z74">
    <cfRule type="expression" dxfId="9" priority="8">
      <formula>INDIRECT(ADDRESS(ROW(),COLUMN()))=TRUNC(INDIRECT(ADDRESS(ROW(),COLUMN())))</formula>
    </cfRule>
  </conditionalFormatting>
  <conditionalFormatting sqref="C78:Z81">
    <cfRule type="expression" dxfId="8" priority="7">
      <formula>INDIRECT(ADDRESS(ROW(),COLUMN()))=TRUNC(INDIRECT(ADDRESS(ROW(),COLUMN())))</formula>
    </cfRule>
  </conditionalFormatting>
  <conditionalFormatting sqref="C85:Z88">
    <cfRule type="expression" dxfId="7" priority="6">
      <formula>INDIRECT(ADDRESS(ROW(),COLUMN()))=TRUNC(INDIRECT(ADDRESS(ROW(),COLUMN())))</formula>
    </cfRule>
  </conditionalFormatting>
  <conditionalFormatting sqref="C92:Z95">
    <cfRule type="expression" dxfId="6" priority="5">
      <formula>INDIRECT(ADDRESS(ROW(),COLUMN()))=TRUNC(INDIRECT(ADDRESS(ROW(),COLUMN())))</formula>
    </cfRule>
  </conditionalFormatting>
  <conditionalFormatting sqref="C103:Z106">
    <cfRule type="expression" dxfId="5" priority="4">
      <formula>INDIRECT(ADDRESS(ROW(),COLUMN()))=TRUNC(INDIRECT(ADDRESS(ROW(),COLUMN())))</formula>
    </cfRule>
  </conditionalFormatting>
  <conditionalFormatting sqref="C110:Z113">
    <cfRule type="expression" dxfId="4" priority="3">
      <formula>INDIRECT(ADDRESS(ROW(),COLUMN()))=TRUNC(INDIRECT(ADDRESS(ROW(),COLUMN())))</formula>
    </cfRule>
  </conditionalFormatting>
  <conditionalFormatting sqref="C117:Z120">
    <cfRule type="expression" dxfId="3" priority="2">
      <formula>INDIRECT(ADDRESS(ROW(),COLUMN()))=TRUNC(INDIRECT(ADDRESS(ROW(),COLUMN())))</formula>
    </cfRule>
  </conditionalFormatting>
  <conditionalFormatting sqref="C124:Z127">
    <cfRule type="expression" dxfId="2" priority="1">
      <formula>INDIRECT(ADDRESS(ROW(),COLUMN()))=TRUNC(INDIRECT(ADDRESS(ROW(),COLUMN())))</formula>
    </cfRule>
  </conditionalFormatting>
  <pageMargins left="0.7" right="0.7" top="0.75" bottom="0.75" header="0.3" footer="0.3"/>
  <pageSetup paperSize="9" scale="52" fitToHeight="0" orientation="landscape" horizontalDpi="1200" verticalDpi="1200" r:id="rId1"/>
  <rowBreaks count="3" manualBreakCount="3">
    <brk id="32" max="26" man="1"/>
    <brk id="64" max="26" man="1"/>
    <brk id="96" max="2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76632-897B-4318-B7C0-EFC6A82CF1C2}">
  <sheetPr>
    <pageSetUpPr fitToPage="1"/>
  </sheetPr>
  <dimension ref="A1:AF113"/>
  <sheetViews>
    <sheetView view="pageBreakPreview" zoomScale="70" zoomScaleNormal="100" zoomScaleSheetLayoutView="70" workbookViewId="0">
      <selection sqref="A1:G1"/>
    </sheetView>
  </sheetViews>
  <sheetFormatPr defaultColWidth="9" defaultRowHeight="14.25" x14ac:dyDescent="0.15"/>
  <cols>
    <col min="1" max="1" width="2.75" style="40" customWidth="1"/>
    <col min="2" max="2" width="26.125" style="51" customWidth="1"/>
    <col min="3" max="26" width="9" style="45" customWidth="1"/>
    <col min="27" max="27" width="2.75" style="45" customWidth="1"/>
    <col min="28" max="16384" width="9" style="40"/>
  </cols>
  <sheetData>
    <row r="1" spans="1:32" x14ac:dyDescent="0.15">
      <c r="B1" s="45"/>
      <c r="AB1" s="45"/>
      <c r="AC1" s="45"/>
      <c r="AD1" s="45"/>
      <c r="AE1" s="45"/>
      <c r="AF1" s="45"/>
    </row>
    <row r="2" spans="1:32" ht="30" customHeight="1" x14ac:dyDescent="0.15">
      <c r="B2" s="46" t="s">
        <v>14</v>
      </c>
      <c r="C2" s="215">
        <f>お客様情報記入表!C9</f>
        <v>0</v>
      </c>
      <c r="D2" s="216"/>
      <c r="E2" s="216"/>
      <c r="F2" s="216"/>
      <c r="G2" s="216"/>
      <c r="H2" s="216"/>
      <c r="I2" s="216"/>
      <c r="J2" s="216"/>
      <c r="K2" s="216"/>
      <c r="L2" s="217"/>
      <c r="N2" s="207" t="s">
        <v>68</v>
      </c>
      <c r="O2" s="218"/>
      <c r="P2" s="218"/>
      <c r="Q2" s="218"/>
      <c r="R2" s="218"/>
      <c r="S2" s="218"/>
      <c r="T2" s="218"/>
      <c r="U2" s="218"/>
      <c r="V2" s="218"/>
      <c r="W2" s="219"/>
      <c r="X2" s="207" t="s">
        <v>231</v>
      </c>
      <c r="Y2" s="218"/>
      <c r="Z2" s="218"/>
      <c r="AA2" s="219"/>
      <c r="AB2" s="45"/>
      <c r="AC2" s="45"/>
    </row>
    <row r="3" spans="1:32" ht="30" customHeight="1" x14ac:dyDescent="0.15">
      <c r="B3" s="39" t="s">
        <v>17</v>
      </c>
      <c r="C3" s="220">
        <f>お客様情報記入表!C10</f>
        <v>0</v>
      </c>
      <c r="D3" s="221"/>
      <c r="E3" s="221"/>
      <c r="F3" s="221"/>
      <c r="G3" s="221"/>
      <c r="H3" s="221"/>
      <c r="I3" s="221"/>
      <c r="J3" s="221"/>
      <c r="K3" s="221"/>
      <c r="L3" s="222"/>
      <c r="N3" s="223" t="s">
        <v>281</v>
      </c>
      <c r="O3" s="224"/>
      <c r="P3" s="224"/>
      <c r="Q3" s="224"/>
      <c r="R3" s="224"/>
      <c r="S3" s="224"/>
      <c r="T3" s="224"/>
      <c r="U3" s="224"/>
      <c r="V3" s="224"/>
      <c r="W3" s="224"/>
      <c r="X3" s="224"/>
      <c r="Y3" s="224"/>
      <c r="Z3" s="224"/>
      <c r="AA3" s="225"/>
      <c r="AB3" s="47"/>
      <c r="AC3" s="47"/>
    </row>
    <row r="4" spans="1:32" ht="30" customHeight="1" x14ac:dyDescent="0.15">
      <c r="B4" s="46" t="s">
        <v>15</v>
      </c>
      <c r="C4" s="215">
        <f>お客様情報記入表!C11</f>
        <v>0</v>
      </c>
      <c r="D4" s="216"/>
      <c r="E4" s="216"/>
      <c r="F4" s="216"/>
      <c r="G4" s="216"/>
      <c r="H4" s="216"/>
      <c r="I4" s="216"/>
      <c r="J4" s="216"/>
      <c r="K4" s="216"/>
      <c r="L4" s="217"/>
      <c r="N4" s="223"/>
      <c r="O4" s="224"/>
      <c r="P4" s="224"/>
      <c r="Q4" s="224"/>
      <c r="R4" s="224"/>
      <c r="S4" s="224"/>
      <c r="T4" s="224"/>
      <c r="U4" s="224"/>
      <c r="V4" s="224"/>
      <c r="W4" s="224"/>
      <c r="X4" s="224"/>
      <c r="Y4" s="224"/>
      <c r="Z4" s="224"/>
      <c r="AA4" s="225"/>
      <c r="AB4" s="47"/>
      <c r="AC4" s="47"/>
    </row>
    <row r="5" spans="1:32" ht="30" customHeight="1" x14ac:dyDescent="0.15">
      <c r="B5" s="39" t="s">
        <v>18</v>
      </c>
      <c r="C5" s="220">
        <f>お客様情報記入表!C12</f>
        <v>0</v>
      </c>
      <c r="D5" s="221"/>
      <c r="E5" s="221"/>
      <c r="F5" s="221"/>
      <c r="G5" s="221"/>
      <c r="H5" s="221"/>
      <c r="I5" s="221"/>
      <c r="J5" s="221"/>
      <c r="K5" s="221"/>
      <c r="L5" s="222"/>
      <c r="N5" s="223"/>
      <c r="O5" s="224"/>
      <c r="P5" s="224"/>
      <c r="Q5" s="224"/>
      <c r="R5" s="224"/>
      <c r="S5" s="224"/>
      <c r="T5" s="224"/>
      <c r="U5" s="224"/>
      <c r="V5" s="224"/>
      <c r="W5" s="224"/>
      <c r="X5" s="224"/>
      <c r="Y5" s="224"/>
      <c r="Z5" s="224"/>
      <c r="AA5" s="225"/>
      <c r="AB5" s="47"/>
      <c r="AC5" s="47"/>
    </row>
    <row r="6" spans="1:32" ht="30" customHeight="1" x14ac:dyDescent="0.15">
      <c r="B6" s="46" t="s">
        <v>19</v>
      </c>
      <c r="C6" s="215" t="str">
        <f>お客様情報記入表!C13</f>
        <v>選択してください</v>
      </c>
      <c r="D6" s="216"/>
      <c r="E6" s="216"/>
      <c r="F6" s="216"/>
      <c r="G6" s="216"/>
      <c r="H6" s="216"/>
      <c r="I6" s="216"/>
      <c r="J6" s="216"/>
      <c r="K6" s="216"/>
      <c r="L6" s="217"/>
      <c r="N6" s="223"/>
      <c r="O6" s="224"/>
      <c r="P6" s="224"/>
      <c r="Q6" s="224"/>
      <c r="R6" s="224"/>
      <c r="S6" s="224"/>
      <c r="T6" s="224"/>
      <c r="U6" s="224"/>
      <c r="V6" s="224"/>
      <c r="W6" s="224"/>
      <c r="X6" s="224"/>
      <c r="Y6" s="224"/>
      <c r="Z6" s="224"/>
      <c r="AA6" s="225"/>
      <c r="AB6" s="47"/>
      <c r="AC6" s="47"/>
    </row>
    <row r="7" spans="1:32" ht="30" customHeight="1" x14ac:dyDescent="0.15">
      <c r="B7" s="39" t="s">
        <v>20</v>
      </c>
      <c r="C7" s="220" t="str">
        <f>お客様情報記入表!C14</f>
        <v>選択してください</v>
      </c>
      <c r="D7" s="221"/>
      <c r="E7" s="221"/>
      <c r="F7" s="221"/>
      <c r="G7" s="221"/>
      <c r="H7" s="221"/>
      <c r="I7" s="221"/>
      <c r="J7" s="221"/>
      <c r="K7" s="221"/>
      <c r="L7" s="222"/>
      <c r="N7" s="223"/>
      <c r="O7" s="224"/>
      <c r="P7" s="224"/>
      <c r="Q7" s="224"/>
      <c r="R7" s="224"/>
      <c r="S7" s="224"/>
      <c r="T7" s="224"/>
      <c r="U7" s="224"/>
      <c r="V7" s="224"/>
      <c r="W7" s="224"/>
      <c r="X7" s="224"/>
      <c r="Y7" s="224"/>
      <c r="Z7" s="224"/>
      <c r="AA7" s="225"/>
      <c r="AB7" s="47"/>
      <c r="AC7" s="47"/>
    </row>
    <row r="8" spans="1:32" ht="30" customHeight="1" x14ac:dyDescent="0.15">
      <c r="B8" s="48"/>
      <c r="C8" s="48"/>
      <c r="D8" s="48"/>
      <c r="E8" s="48"/>
      <c r="F8" s="48"/>
      <c r="G8" s="48"/>
      <c r="H8" s="48"/>
      <c r="I8" s="48"/>
      <c r="J8" s="48"/>
      <c r="K8" s="48"/>
      <c r="L8" s="48"/>
      <c r="N8" s="226"/>
      <c r="O8" s="227"/>
      <c r="P8" s="227"/>
      <c r="Q8" s="227"/>
      <c r="R8" s="227"/>
      <c r="S8" s="227"/>
      <c r="T8" s="227"/>
      <c r="U8" s="227"/>
      <c r="V8" s="227"/>
      <c r="W8" s="227"/>
      <c r="X8" s="227"/>
      <c r="Y8" s="227"/>
      <c r="Z8" s="227"/>
      <c r="AA8" s="228"/>
      <c r="AB8" s="47"/>
      <c r="AC8" s="47"/>
    </row>
    <row r="9" spans="1:32" ht="10.5" customHeight="1" x14ac:dyDescent="0.15">
      <c r="B9" s="45"/>
    </row>
    <row r="10" spans="1:32" s="49" customFormat="1" ht="23.25" customHeight="1" thickBot="1" x14ac:dyDescent="0.2">
      <c r="A10" s="40"/>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row>
    <row r="11" spans="1:32" s="49" customFormat="1" ht="75" customHeight="1" x14ac:dyDescent="0.15">
      <c r="A11" s="40"/>
      <c r="B11" s="44"/>
      <c r="C11" s="244">
        <v>1</v>
      </c>
      <c r="D11" s="245"/>
      <c r="E11" s="241" t="str" cm="1">
        <f t="array" aca="1" ref="E11" ca="1">IF(INDIRECT("事前検証計算用!G"&amp;2+C11)="","",INDIRECT("事前検証計算用!G"&amp;2+C11))</f>
        <v/>
      </c>
      <c r="F11" s="242"/>
      <c r="G11" s="242"/>
      <c r="H11" s="243"/>
      <c r="I11" s="244">
        <v>2</v>
      </c>
      <c r="J11" s="245"/>
      <c r="K11" s="241" t="str" cm="1">
        <f t="array" aca="1" ref="K11" ca="1">IF(INDIRECT("事前検証計算用!G"&amp;2+I11)="","",INDIRECT("事前検証計算用!G"&amp;2+I11))</f>
        <v/>
      </c>
      <c r="L11" s="242"/>
      <c r="M11" s="242"/>
      <c r="N11" s="243"/>
      <c r="O11" s="244">
        <v>3</v>
      </c>
      <c r="P11" s="245"/>
      <c r="Q11" s="241" t="str" cm="1">
        <f t="array" aca="1" ref="Q11" ca="1">IF(INDIRECT("事前検証計算用!G"&amp;2+O11)="","",INDIRECT("事前検証計算用!G"&amp;2+O11))</f>
        <v/>
      </c>
      <c r="R11" s="242"/>
      <c r="S11" s="242"/>
      <c r="T11" s="243"/>
      <c r="U11" s="244">
        <v>4</v>
      </c>
      <c r="V11" s="245"/>
      <c r="W11" s="241" t="str" cm="1">
        <f t="array" aca="1" ref="W11" ca="1">IF(INDIRECT("事前検証計算用!G"&amp;2+U11)="","",INDIRECT("事前検証計算用!G"&amp;2+U11))</f>
        <v/>
      </c>
      <c r="X11" s="242"/>
      <c r="Y11" s="242"/>
      <c r="Z11" s="243"/>
      <c r="AA11" s="40"/>
    </row>
    <row r="12" spans="1:32" s="49" customFormat="1" ht="23.25" customHeight="1" thickBot="1" x14ac:dyDescent="0.2">
      <c r="A12" s="40"/>
      <c r="B12" s="41"/>
      <c r="C12" s="190" t="s">
        <v>225</v>
      </c>
      <c r="D12" s="191"/>
      <c r="E12" s="191" t="s">
        <v>226</v>
      </c>
      <c r="F12" s="191"/>
      <c r="G12" s="191" t="s">
        <v>227</v>
      </c>
      <c r="H12" s="192"/>
      <c r="I12" s="190" t="s">
        <v>225</v>
      </c>
      <c r="J12" s="191"/>
      <c r="K12" s="191" t="s">
        <v>226</v>
      </c>
      <c r="L12" s="191"/>
      <c r="M12" s="191" t="s">
        <v>227</v>
      </c>
      <c r="N12" s="192"/>
      <c r="O12" s="190" t="s">
        <v>225</v>
      </c>
      <c r="P12" s="191"/>
      <c r="Q12" s="191" t="s">
        <v>226</v>
      </c>
      <c r="R12" s="191"/>
      <c r="S12" s="191" t="s">
        <v>227</v>
      </c>
      <c r="T12" s="192"/>
      <c r="U12" s="190" t="s">
        <v>225</v>
      </c>
      <c r="V12" s="191"/>
      <c r="W12" s="191" t="s">
        <v>226</v>
      </c>
      <c r="X12" s="191"/>
      <c r="Y12" s="191" t="s">
        <v>227</v>
      </c>
      <c r="Z12" s="192"/>
      <c r="AA12" s="40"/>
    </row>
    <row r="13" spans="1:32" s="49" customFormat="1" ht="33" customHeight="1" x14ac:dyDescent="0.15">
      <c r="A13" s="44"/>
      <c r="B13" s="57" t="s">
        <v>224</v>
      </c>
      <c r="C13" s="238" t="str" cm="1">
        <f t="array" aca="1" ref="C13" ca="1">IF(INDIRECT("事前検証計算用!H"&amp;2+C11)="","",INDIRECT("事前検証計算用!H"&amp;2+C11))</f>
        <v/>
      </c>
      <c r="D13" s="188"/>
      <c r="E13" s="239" t="str" cm="1">
        <f t="array" aca="1" ref="E13" ca="1">IF(INDIRECT("事前検証計算用!I"&amp;2+C11)="","",INDIRECT("事前検証計算用!I"&amp;2+C11))</f>
        <v/>
      </c>
      <c r="F13" s="238"/>
      <c r="G13" s="239" t="str" cm="1">
        <f t="array" aca="1" ref="G13" ca="1">IF(INDIRECT("事前検証計算用!J"&amp;2+C11)="","",INDIRECT("事前検証計算用!J"&amp;2+C11))</f>
        <v/>
      </c>
      <c r="H13" s="240"/>
      <c r="I13" s="238" t="str" cm="1">
        <f t="array" aca="1" ref="I13" ca="1">IF(INDIRECT("事前検証計算用!H"&amp;2+I11)="","",INDIRECT("事前検証計算用!H"&amp;2+I11))</f>
        <v/>
      </c>
      <c r="J13" s="188"/>
      <c r="K13" s="239" t="str" cm="1">
        <f t="array" aca="1" ref="K13" ca="1">IF(INDIRECT("事前検証計算用!I"&amp;2+I11)="","",INDIRECT("事前検証計算用!I"&amp;2+I11))</f>
        <v/>
      </c>
      <c r="L13" s="238"/>
      <c r="M13" s="239" t="str" cm="1">
        <f t="array" aca="1" ref="M13" ca="1">IF(INDIRECT("事前検証計算用!J"&amp;2+I11)="","",INDIRECT("事前検証計算用!J"&amp;2+I11))</f>
        <v/>
      </c>
      <c r="N13" s="240"/>
      <c r="O13" s="238" t="str" cm="1">
        <f t="array" aca="1" ref="O13" ca="1">IF(INDIRECT("事前検証計算用!H"&amp;2+O11)="","",INDIRECT("事前検証計算用!H"&amp;2+O11))</f>
        <v/>
      </c>
      <c r="P13" s="188"/>
      <c r="Q13" s="239" t="str" cm="1">
        <f t="array" aca="1" ref="Q13" ca="1">IF(INDIRECT("事前検証計算用!I"&amp;2+O11)="","",INDIRECT("事前検証計算用!I"&amp;2+O11))</f>
        <v/>
      </c>
      <c r="R13" s="238"/>
      <c r="S13" s="239" t="str" cm="1">
        <f t="array" aca="1" ref="S13" ca="1">IF(INDIRECT("事前検証計算用!J"&amp;2+O11)="","",INDIRECT("事前検証計算用!J"&amp;2+O11))</f>
        <v/>
      </c>
      <c r="T13" s="240"/>
      <c r="U13" s="238" t="str" cm="1">
        <f t="array" aca="1" ref="U13" ca="1">IF(INDIRECT("事前検証計算用!H"&amp;2+U11)="","",INDIRECT("事前検証計算用!H"&amp;2+U11))</f>
        <v/>
      </c>
      <c r="V13" s="188"/>
      <c r="W13" s="239" t="str" cm="1">
        <f t="array" aca="1" ref="W13" ca="1">IF(INDIRECT("事前検証計算用!I"&amp;2+U11)="","",INDIRECT("事前検証計算用!I"&amp;2+U11))</f>
        <v/>
      </c>
      <c r="X13" s="238"/>
      <c r="Y13" s="239" t="str" cm="1">
        <f t="array" aca="1" ref="Y13" ca="1">IF(INDIRECT("事前検証計算用!J"&amp;2+U11)="","",INDIRECT("事前検証計算用!J"&amp;2+U11))</f>
        <v/>
      </c>
      <c r="Z13" s="240"/>
      <c r="AA13" s="40"/>
    </row>
    <row r="14" spans="1:32" ht="33" customHeight="1" x14ac:dyDescent="0.15">
      <c r="A14" s="44"/>
      <c r="B14" s="58" t="s">
        <v>228</v>
      </c>
      <c r="C14" s="236" t="str" cm="1">
        <f t="array" aca="1" ref="C14" ca="1">IF(INDIRECT("事前検証計算用!N"&amp;2+C11)="","",INDIRECT("事前検証計算用!N"&amp;2+C11))</f>
        <v/>
      </c>
      <c r="D14" s="182"/>
      <c r="E14" s="182" t="str" cm="1">
        <f t="array" aca="1" ref="E14" ca="1">IF(INDIRECT("事前検証計算用!O"&amp;2+C11)="","",INDIRECT("事前検証計算用!O"&amp;2+C11))</f>
        <v/>
      </c>
      <c r="F14" s="182"/>
      <c r="G14" s="182" t="str" cm="1">
        <f t="array" aca="1" ref="G14" ca="1">IF(INDIRECT("事前検証計算用!P"&amp;2+C11)="","",INDIRECT("事前検証計算用!P"&amp;2+C11))</f>
        <v/>
      </c>
      <c r="H14" s="183"/>
      <c r="I14" s="236" t="str" cm="1">
        <f t="array" aca="1" ref="I14" ca="1">IF(INDIRECT("事前検証計算用!N"&amp;2+I11)="","",INDIRECT("事前検証計算用!N"&amp;2+I11))</f>
        <v/>
      </c>
      <c r="J14" s="182"/>
      <c r="K14" s="182" t="str" cm="1">
        <f t="array" aca="1" ref="K14" ca="1">IF(INDIRECT("事前検証計算用!O"&amp;2+I11)="","",INDIRECT("事前検証計算用!O"&amp;2+I11))</f>
        <v/>
      </c>
      <c r="L14" s="182"/>
      <c r="M14" s="182" t="str" cm="1">
        <f t="array" aca="1" ref="M14" ca="1">IF(INDIRECT("事前検証計算用!P"&amp;2+I11)="","",INDIRECT("事前検証計算用!P"&amp;2+I11))</f>
        <v/>
      </c>
      <c r="N14" s="183"/>
      <c r="O14" s="236" t="str" cm="1">
        <f t="array" aca="1" ref="O14" ca="1">IF(INDIRECT("事前検証計算用!N"&amp;2+O11)="","",INDIRECT("事前検証計算用!N"&amp;2+O11))</f>
        <v/>
      </c>
      <c r="P14" s="182"/>
      <c r="Q14" s="182" t="str" cm="1">
        <f t="array" aca="1" ref="Q14" ca="1">IF(INDIRECT("事前検証計算用!O"&amp;2+O11)="","",INDIRECT("事前検証計算用!O"&amp;2+O11))</f>
        <v/>
      </c>
      <c r="R14" s="182"/>
      <c r="S14" s="182" t="str" cm="1">
        <f t="array" aca="1" ref="S14" ca="1">IF(INDIRECT("事前検証計算用!P"&amp;2+O11)="","",INDIRECT("事前検証計算用!P"&amp;2+O11))</f>
        <v/>
      </c>
      <c r="T14" s="183"/>
      <c r="U14" s="236" t="str" cm="1">
        <f t="array" aca="1" ref="U14" ca="1">IF(INDIRECT("事前検証計算用!N"&amp;2+U11)="","",INDIRECT("事前検証計算用!N"&amp;2+U11))</f>
        <v/>
      </c>
      <c r="V14" s="182"/>
      <c r="W14" s="182" t="str" cm="1">
        <f t="array" aca="1" ref="W14" ca="1">IF(INDIRECT("事前検証計算用!O"&amp;2+U11)="","",INDIRECT("事前検証計算用!O"&amp;2+U11))</f>
        <v/>
      </c>
      <c r="X14" s="182"/>
      <c r="Y14" s="182" t="str" cm="1">
        <f t="array" aca="1" ref="Y14" ca="1">IF(INDIRECT("事前検証計算用!P"&amp;2+U11)="","",INDIRECT("事前検証計算用!P"&amp;2+U11))</f>
        <v/>
      </c>
      <c r="Z14" s="183"/>
      <c r="AA14" s="40"/>
    </row>
    <row r="15" spans="1:32" ht="33" customHeight="1" x14ac:dyDescent="0.15">
      <c r="A15" s="44"/>
      <c r="B15" s="58" t="s">
        <v>229</v>
      </c>
      <c r="C15" s="235" t="str" cm="1">
        <f t="array" aca="1" ref="C15" ca="1">IF(INDIRECT("事前検証計算用!K"&amp;2+C11)="","",INDIRECT("事前検証計算用!K"&amp;2+C11))</f>
        <v/>
      </c>
      <c r="D15" s="236"/>
      <c r="E15" s="237" t="str" cm="1">
        <f t="array" aca="1" ref="E15" ca="1">IF(INDIRECT("事前検証計算用!L"&amp;2+C11)="","",INDIRECT("事前検証計算用!L"&amp;2+C11))</f>
        <v/>
      </c>
      <c r="F15" s="236"/>
      <c r="G15" s="182" t="str" cm="1">
        <f t="array" aca="1" ref="G15" ca="1">IF(INDIRECT("事前検証計算用!M"&amp;2+C11)="","",INDIRECT("事前検証計算用!M"&amp;2+C11))</f>
        <v/>
      </c>
      <c r="H15" s="183"/>
      <c r="I15" s="235" t="str" cm="1">
        <f t="array" aca="1" ref="I15" ca="1">IF(INDIRECT("事前検証計算用!K"&amp;2+I11)="","",INDIRECT("事前検証計算用!K"&amp;2+I11))</f>
        <v/>
      </c>
      <c r="J15" s="236"/>
      <c r="K15" s="237" t="str" cm="1">
        <f t="array" aca="1" ref="K15" ca="1">IF(INDIRECT("事前検証計算用!L"&amp;2+I11)="","",INDIRECT("事前検証計算用!L"&amp;2+I11))</f>
        <v/>
      </c>
      <c r="L15" s="236"/>
      <c r="M15" s="182" t="str" cm="1">
        <f t="array" aca="1" ref="M15" ca="1">IF(INDIRECT("事前検証計算用!M"&amp;2+I11)="","",INDIRECT("事前検証計算用!M"&amp;2+I11))</f>
        <v/>
      </c>
      <c r="N15" s="183"/>
      <c r="O15" s="235" t="str" cm="1">
        <f t="array" aca="1" ref="O15" ca="1">IF(INDIRECT("事前検証計算用!K"&amp;2+O11)="","",INDIRECT("事前検証計算用!K"&amp;2+O11))</f>
        <v/>
      </c>
      <c r="P15" s="236"/>
      <c r="Q15" s="237" t="str" cm="1">
        <f t="array" aca="1" ref="Q15" ca="1">IF(INDIRECT("事前検証計算用!L"&amp;2+O11)="","",INDIRECT("事前検証計算用!L"&amp;2+O11))</f>
        <v/>
      </c>
      <c r="R15" s="236"/>
      <c r="S15" s="182" t="str" cm="1">
        <f t="array" aca="1" ref="S15" ca="1">IF(INDIRECT("事前検証計算用!M"&amp;2+O11)="","",INDIRECT("事前検証計算用!M"&amp;2+O11))</f>
        <v/>
      </c>
      <c r="T15" s="183"/>
      <c r="U15" s="235" t="str" cm="1">
        <f t="array" aca="1" ref="U15" ca="1">IF(INDIRECT("事前検証計算用!K"&amp;2+U11)="","",INDIRECT("事前検証計算用!K"&amp;2+U11))</f>
        <v/>
      </c>
      <c r="V15" s="236"/>
      <c r="W15" s="237" t="str" cm="1">
        <f t="array" aca="1" ref="W15" ca="1">IF(INDIRECT("事前検証計算用!L"&amp;2+U11)="","",INDIRECT("事前検証計算用!L"&amp;2+U11))</f>
        <v/>
      </c>
      <c r="X15" s="236"/>
      <c r="Y15" s="182" t="str" cm="1">
        <f t="array" aca="1" ref="Y15" ca="1">IF(INDIRECT("事前検証計算用!M"&amp;2+U11)="","",INDIRECT("事前検証計算用!M"&amp;2+U11))</f>
        <v/>
      </c>
      <c r="Z15" s="183"/>
      <c r="AA15" s="40"/>
    </row>
    <row r="16" spans="1:32" ht="33" customHeight="1" thickBot="1" x14ac:dyDescent="0.2">
      <c r="A16" s="44"/>
      <c r="B16" s="59" t="s">
        <v>230</v>
      </c>
      <c r="C16" s="232" t="str" cm="1">
        <f t="array" aca="1" ref="C16" ca="1">IF(INDIRECT("事前検証計算用!Q"&amp;2+C11)="","",INDIRECT("事前検証計算用!Q"&amp;2+C11))</f>
        <v/>
      </c>
      <c r="D16" s="233"/>
      <c r="E16" s="234" t="str" cm="1">
        <f t="array" aca="1" ref="E16" ca="1">IF(INDIRECT("事前検証計算用!R"&amp;2+C11)="","",INDIRECT("事前検証計算用!R"&amp;2+C11))</f>
        <v/>
      </c>
      <c r="F16" s="233"/>
      <c r="G16" s="185" t="str" cm="1">
        <f t="array" aca="1" ref="G16" ca="1">IF(INDIRECT("事前検証計算用!S"&amp;2+C11)="","",INDIRECT("事前検証計算用!S"&amp;2+C11))</f>
        <v/>
      </c>
      <c r="H16" s="186"/>
      <c r="I16" s="232" t="str" cm="1">
        <f t="array" aca="1" ref="I16" ca="1">IF(INDIRECT("事前検証計算用!Q"&amp;2+I11)="","",INDIRECT("事前検証計算用!Q"&amp;2+I11))</f>
        <v/>
      </c>
      <c r="J16" s="233"/>
      <c r="K16" s="234" t="str" cm="1">
        <f t="array" aca="1" ref="K16" ca="1">IF(INDIRECT("事前検証計算用!R"&amp;2+I11)="","",INDIRECT("事前検証計算用!R"&amp;2+I11))</f>
        <v/>
      </c>
      <c r="L16" s="233"/>
      <c r="M16" s="185" t="str" cm="1">
        <f t="array" aca="1" ref="M16" ca="1">IF(INDIRECT("事前検証計算用!S"&amp;2+I11)="","",INDIRECT("事前検証計算用!S"&amp;2+I11))</f>
        <v/>
      </c>
      <c r="N16" s="186"/>
      <c r="O16" s="232" t="str" cm="1">
        <f t="array" aca="1" ref="O16" ca="1">IF(INDIRECT("事前検証計算用!Q"&amp;2+O11)="","",INDIRECT("事前検証計算用!Q"&amp;2+O11))</f>
        <v/>
      </c>
      <c r="P16" s="233"/>
      <c r="Q16" s="234" t="str" cm="1">
        <f t="array" aca="1" ref="Q16" ca="1">IF(INDIRECT("事前検証計算用!R"&amp;2+O11)="","",INDIRECT("事前検証計算用!R"&amp;2+O11))</f>
        <v/>
      </c>
      <c r="R16" s="233"/>
      <c r="S16" s="185" t="str" cm="1">
        <f t="array" aca="1" ref="S16" ca="1">IF(INDIRECT("事前検証計算用!S"&amp;2+O11)="","",INDIRECT("事前検証計算用!S"&amp;2+O11))</f>
        <v/>
      </c>
      <c r="T16" s="186"/>
      <c r="U16" s="232" t="str" cm="1">
        <f t="array" aca="1" ref="U16" ca="1">IF(INDIRECT("事前検証計算用!Q"&amp;2+U11)="","",INDIRECT("事前検証計算用!Q"&amp;2+U11))</f>
        <v/>
      </c>
      <c r="V16" s="233"/>
      <c r="W16" s="234" t="str" cm="1">
        <f t="array" aca="1" ref="W16" ca="1">IF(INDIRECT("事前検証計算用!R"&amp;2+U11)="","",INDIRECT("事前検証計算用!R"&amp;2+U11))</f>
        <v/>
      </c>
      <c r="X16" s="233"/>
      <c r="Y16" s="185" t="str" cm="1">
        <f t="array" aca="1" ref="Y16" ca="1">IF(INDIRECT("事前検証計算用!S"&amp;2+U11)="","",INDIRECT("事前検証計算用!S"&amp;2+U11))</f>
        <v/>
      </c>
      <c r="Z16" s="186"/>
      <c r="AA16" s="40"/>
    </row>
    <row r="17" spans="1:27" ht="75" customHeight="1" x14ac:dyDescent="0.15">
      <c r="B17" s="42"/>
      <c r="C17" s="244">
        <v>5</v>
      </c>
      <c r="D17" s="245"/>
      <c r="E17" s="241" t="str" cm="1">
        <f t="array" aca="1" ref="E17" ca="1">IF(INDIRECT("事前検証計算用!G"&amp;2+C17)="","",INDIRECT("事前検証計算用!G"&amp;2+C17))</f>
        <v/>
      </c>
      <c r="F17" s="242"/>
      <c r="G17" s="242"/>
      <c r="H17" s="243"/>
      <c r="I17" s="244">
        <v>6</v>
      </c>
      <c r="J17" s="245"/>
      <c r="K17" s="241" t="str" cm="1">
        <f t="array" aca="1" ref="K17" ca="1">IF(INDIRECT("事前検証計算用!G"&amp;2+I17)="","",INDIRECT("事前検証計算用!G"&amp;2+I17))</f>
        <v/>
      </c>
      <c r="L17" s="242"/>
      <c r="M17" s="242"/>
      <c r="N17" s="243"/>
      <c r="O17" s="244">
        <v>7</v>
      </c>
      <c r="P17" s="245"/>
      <c r="Q17" s="241" t="str" cm="1">
        <f t="array" aca="1" ref="Q17" ca="1">IF(INDIRECT("事前検証計算用!G"&amp;2+O17)="","",INDIRECT("事前検証計算用!G"&amp;2+O17))</f>
        <v/>
      </c>
      <c r="R17" s="242"/>
      <c r="S17" s="242"/>
      <c r="T17" s="243"/>
      <c r="U17" s="244">
        <v>8</v>
      </c>
      <c r="V17" s="245"/>
      <c r="W17" s="241" t="str" cm="1">
        <f t="array" aca="1" ref="W17" ca="1">IF(INDIRECT("事前検証計算用!G"&amp;2+U17)="","",INDIRECT("事前検証計算用!G"&amp;2+U17))</f>
        <v/>
      </c>
      <c r="X17" s="242"/>
      <c r="Y17" s="242"/>
      <c r="Z17" s="243"/>
      <c r="AA17" s="40"/>
    </row>
    <row r="18" spans="1:27" ht="23.25" customHeight="1" thickBot="1" x14ac:dyDescent="0.2">
      <c r="B18" s="41"/>
      <c r="C18" s="190" t="s">
        <v>225</v>
      </c>
      <c r="D18" s="191"/>
      <c r="E18" s="191" t="s">
        <v>226</v>
      </c>
      <c r="F18" s="191"/>
      <c r="G18" s="191" t="s">
        <v>227</v>
      </c>
      <c r="H18" s="192"/>
      <c r="I18" s="190" t="s">
        <v>225</v>
      </c>
      <c r="J18" s="191"/>
      <c r="K18" s="191" t="s">
        <v>226</v>
      </c>
      <c r="L18" s="191"/>
      <c r="M18" s="191" t="s">
        <v>227</v>
      </c>
      <c r="N18" s="192"/>
      <c r="O18" s="190" t="s">
        <v>225</v>
      </c>
      <c r="P18" s="191"/>
      <c r="Q18" s="191" t="s">
        <v>226</v>
      </c>
      <c r="R18" s="191"/>
      <c r="S18" s="191" t="s">
        <v>227</v>
      </c>
      <c r="T18" s="192"/>
      <c r="U18" s="190" t="s">
        <v>225</v>
      </c>
      <c r="V18" s="191"/>
      <c r="W18" s="191" t="s">
        <v>226</v>
      </c>
      <c r="X18" s="191"/>
      <c r="Y18" s="191" t="s">
        <v>227</v>
      </c>
      <c r="Z18" s="192"/>
      <c r="AA18" s="40"/>
    </row>
    <row r="19" spans="1:27" ht="33" customHeight="1" x14ac:dyDescent="0.15">
      <c r="A19" s="44"/>
      <c r="B19" s="57" t="s">
        <v>224</v>
      </c>
      <c r="C19" s="238" t="str" cm="1">
        <f t="array" aca="1" ref="C19" ca="1">IF(INDIRECT("事前検証計算用!H"&amp;2+C17)="","",INDIRECT("事前検証計算用!H"&amp;2+C17))</f>
        <v/>
      </c>
      <c r="D19" s="188"/>
      <c r="E19" s="239" t="str" cm="1">
        <f t="array" aca="1" ref="E19" ca="1">IF(INDIRECT("事前検証計算用!I"&amp;2+C17)="","",INDIRECT("事前検証計算用!I"&amp;2+C17))</f>
        <v/>
      </c>
      <c r="F19" s="238"/>
      <c r="G19" s="239" t="str" cm="1">
        <f t="array" aca="1" ref="G19" ca="1">IF(INDIRECT("事前検証計算用!J"&amp;2+C17)="","",INDIRECT("事前検証計算用!J"&amp;2+C17))</f>
        <v/>
      </c>
      <c r="H19" s="240"/>
      <c r="I19" s="238" t="str" cm="1">
        <f t="array" aca="1" ref="I19" ca="1">IF(INDIRECT("事前検証計算用!H"&amp;2+I17)="","",INDIRECT("事前検証計算用!H"&amp;2+I17))</f>
        <v/>
      </c>
      <c r="J19" s="188"/>
      <c r="K19" s="239" t="str" cm="1">
        <f t="array" aca="1" ref="K19" ca="1">IF(INDIRECT("事前検証計算用!I"&amp;2+I17)="","",INDIRECT("事前検証計算用!I"&amp;2+I17))</f>
        <v/>
      </c>
      <c r="L19" s="238"/>
      <c r="M19" s="239" t="str" cm="1">
        <f t="array" aca="1" ref="M19" ca="1">IF(INDIRECT("事前検証計算用!J"&amp;2+I17)="","",INDIRECT("事前検証計算用!J"&amp;2+I17))</f>
        <v/>
      </c>
      <c r="N19" s="240"/>
      <c r="O19" s="238" t="str" cm="1">
        <f t="array" aca="1" ref="O19" ca="1">IF(INDIRECT("事前検証計算用!H"&amp;2+O17)="","",INDIRECT("事前検証計算用!H"&amp;2+O17))</f>
        <v/>
      </c>
      <c r="P19" s="188"/>
      <c r="Q19" s="239" t="str" cm="1">
        <f t="array" aca="1" ref="Q19" ca="1">IF(INDIRECT("事前検証計算用!I"&amp;2+O17)="","",INDIRECT("事前検証計算用!I"&amp;2+O17))</f>
        <v/>
      </c>
      <c r="R19" s="238"/>
      <c r="S19" s="239" t="str" cm="1">
        <f t="array" aca="1" ref="S19" ca="1">IF(INDIRECT("事前検証計算用!J"&amp;2+O17)="","",INDIRECT("事前検証計算用!J"&amp;2+O17))</f>
        <v/>
      </c>
      <c r="T19" s="240"/>
      <c r="U19" s="238" t="str" cm="1">
        <f t="array" aca="1" ref="U19" ca="1">IF(INDIRECT("事前検証計算用!H"&amp;2+U17)="","",INDIRECT("事前検証計算用!H"&amp;2+U17))</f>
        <v/>
      </c>
      <c r="V19" s="188"/>
      <c r="W19" s="239" t="str" cm="1">
        <f t="array" aca="1" ref="W19" ca="1">IF(INDIRECT("事前検証計算用!I"&amp;2+U17)="","",INDIRECT("事前検証計算用!I"&amp;2+U17))</f>
        <v/>
      </c>
      <c r="X19" s="238"/>
      <c r="Y19" s="239" t="str" cm="1">
        <f t="array" aca="1" ref="Y19" ca="1">IF(INDIRECT("事前検証計算用!J"&amp;2+U17)="","",INDIRECT("事前検証計算用!J"&amp;2+U17))</f>
        <v/>
      </c>
      <c r="Z19" s="240"/>
      <c r="AA19" s="40"/>
    </row>
    <row r="20" spans="1:27" ht="33" customHeight="1" x14ac:dyDescent="0.15">
      <c r="A20" s="44"/>
      <c r="B20" s="58" t="s">
        <v>228</v>
      </c>
      <c r="C20" s="236" t="str" cm="1">
        <f t="array" aca="1" ref="C20" ca="1">IF(INDIRECT("事前検証計算用!N"&amp;2+C17)="","",INDIRECT("事前検証計算用!N"&amp;2+C17))</f>
        <v/>
      </c>
      <c r="D20" s="182"/>
      <c r="E20" s="182" t="str" cm="1">
        <f t="array" aca="1" ref="E20" ca="1">IF(INDIRECT("事前検証計算用!O"&amp;2+C17)="","",INDIRECT("事前検証計算用!O"&amp;2+C17))</f>
        <v/>
      </c>
      <c r="F20" s="182"/>
      <c r="G20" s="182" t="str" cm="1">
        <f t="array" aca="1" ref="G20" ca="1">IF(INDIRECT("事前検証計算用!P"&amp;2+C17)="","",INDIRECT("事前検証計算用!P"&amp;2+C17))</f>
        <v/>
      </c>
      <c r="H20" s="183"/>
      <c r="I20" s="236" t="str" cm="1">
        <f t="array" aca="1" ref="I20" ca="1">IF(INDIRECT("事前検証計算用!N"&amp;2+I17)="","",INDIRECT("事前検証計算用!N"&amp;2+I17))</f>
        <v/>
      </c>
      <c r="J20" s="182"/>
      <c r="K20" s="182" t="str" cm="1">
        <f t="array" aca="1" ref="K20" ca="1">IF(INDIRECT("事前検証計算用!O"&amp;2+I17)="","",INDIRECT("事前検証計算用!O"&amp;2+I17))</f>
        <v/>
      </c>
      <c r="L20" s="182"/>
      <c r="M20" s="182" t="str" cm="1">
        <f t="array" aca="1" ref="M20" ca="1">IF(INDIRECT("事前検証計算用!P"&amp;2+I17)="","",INDIRECT("事前検証計算用!P"&amp;2+I17))</f>
        <v/>
      </c>
      <c r="N20" s="183"/>
      <c r="O20" s="236" t="str" cm="1">
        <f t="array" aca="1" ref="O20" ca="1">IF(INDIRECT("事前検証計算用!N"&amp;2+O17)="","",INDIRECT("事前検証計算用!N"&amp;2+O17))</f>
        <v/>
      </c>
      <c r="P20" s="182"/>
      <c r="Q20" s="182" t="str" cm="1">
        <f t="array" aca="1" ref="Q20" ca="1">IF(INDIRECT("事前検証計算用!O"&amp;2+O17)="","",INDIRECT("事前検証計算用!O"&amp;2+O17))</f>
        <v/>
      </c>
      <c r="R20" s="182"/>
      <c r="S20" s="182" t="str" cm="1">
        <f t="array" aca="1" ref="S20" ca="1">IF(INDIRECT("事前検証計算用!P"&amp;2+O17)="","",INDIRECT("事前検証計算用!P"&amp;2+O17))</f>
        <v/>
      </c>
      <c r="T20" s="183"/>
      <c r="U20" s="236" t="str" cm="1">
        <f t="array" aca="1" ref="U20" ca="1">IF(INDIRECT("事前検証計算用!N"&amp;2+U17)="","",INDIRECT("事前検証計算用!N"&amp;2+U17))</f>
        <v/>
      </c>
      <c r="V20" s="182"/>
      <c r="W20" s="182" t="str" cm="1">
        <f t="array" aca="1" ref="W20" ca="1">IF(INDIRECT("事前検証計算用!O"&amp;2+U17)="","",INDIRECT("事前検証計算用!O"&amp;2+U17))</f>
        <v/>
      </c>
      <c r="X20" s="182"/>
      <c r="Y20" s="182" t="str" cm="1">
        <f t="array" aca="1" ref="Y20" ca="1">IF(INDIRECT("事前検証計算用!P"&amp;2+U17)="","",INDIRECT("事前検証計算用!P"&amp;2+U17))</f>
        <v/>
      </c>
      <c r="Z20" s="183"/>
      <c r="AA20" s="40"/>
    </row>
    <row r="21" spans="1:27" ht="33" customHeight="1" x14ac:dyDescent="0.15">
      <c r="A21" s="44"/>
      <c r="B21" s="58" t="s">
        <v>229</v>
      </c>
      <c r="C21" s="235" t="str" cm="1">
        <f t="array" aca="1" ref="C21" ca="1">IF(INDIRECT("事前検証計算用!K"&amp;2+C17)="","",INDIRECT("事前検証計算用!K"&amp;2+C17))</f>
        <v/>
      </c>
      <c r="D21" s="236"/>
      <c r="E21" s="237" t="str" cm="1">
        <f t="array" aca="1" ref="E21" ca="1">IF(INDIRECT("事前検証計算用!L"&amp;2+C17)="","",INDIRECT("事前検証計算用!L"&amp;2+C17))</f>
        <v/>
      </c>
      <c r="F21" s="236"/>
      <c r="G21" s="182" t="str" cm="1">
        <f t="array" aca="1" ref="G21" ca="1">IF(INDIRECT("事前検証計算用!M"&amp;2+C17)="","",INDIRECT("事前検証計算用!M"&amp;2+C17))</f>
        <v/>
      </c>
      <c r="H21" s="183"/>
      <c r="I21" s="235" t="str" cm="1">
        <f t="array" aca="1" ref="I21" ca="1">IF(INDIRECT("事前検証計算用!K"&amp;2+I17)="","",INDIRECT("事前検証計算用!K"&amp;2+I17))</f>
        <v/>
      </c>
      <c r="J21" s="236"/>
      <c r="K21" s="237" t="str" cm="1">
        <f t="array" aca="1" ref="K21" ca="1">IF(INDIRECT("事前検証計算用!L"&amp;2+I17)="","",INDIRECT("事前検証計算用!L"&amp;2+I17))</f>
        <v/>
      </c>
      <c r="L21" s="236"/>
      <c r="M21" s="182" t="str" cm="1">
        <f t="array" aca="1" ref="M21" ca="1">IF(INDIRECT("事前検証計算用!M"&amp;2+I17)="","",INDIRECT("事前検証計算用!M"&amp;2+I17))</f>
        <v/>
      </c>
      <c r="N21" s="183"/>
      <c r="O21" s="235" t="str" cm="1">
        <f t="array" aca="1" ref="O21" ca="1">IF(INDIRECT("事前検証計算用!K"&amp;2+O17)="","",INDIRECT("事前検証計算用!K"&amp;2+O17))</f>
        <v/>
      </c>
      <c r="P21" s="236"/>
      <c r="Q21" s="237" t="str" cm="1">
        <f t="array" aca="1" ref="Q21" ca="1">IF(INDIRECT("事前検証計算用!L"&amp;2+O17)="","",INDIRECT("事前検証計算用!L"&amp;2+O17))</f>
        <v/>
      </c>
      <c r="R21" s="236"/>
      <c r="S21" s="182" t="str" cm="1">
        <f t="array" aca="1" ref="S21" ca="1">IF(INDIRECT("事前検証計算用!M"&amp;2+O17)="","",INDIRECT("事前検証計算用!M"&amp;2+O17))</f>
        <v/>
      </c>
      <c r="T21" s="183"/>
      <c r="U21" s="235" t="str" cm="1">
        <f t="array" aca="1" ref="U21" ca="1">IF(INDIRECT("事前検証計算用!K"&amp;2+U17)="","",INDIRECT("事前検証計算用!K"&amp;2+U17))</f>
        <v/>
      </c>
      <c r="V21" s="236"/>
      <c r="W21" s="237" t="str" cm="1">
        <f t="array" aca="1" ref="W21" ca="1">IF(INDIRECT("事前検証計算用!L"&amp;2+U17)="","",INDIRECT("事前検証計算用!L"&amp;2+U17))</f>
        <v/>
      </c>
      <c r="X21" s="236"/>
      <c r="Y21" s="182" t="str" cm="1">
        <f t="array" aca="1" ref="Y21" ca="1">IF(INDIRECT("事前検証計算用!M"&amp;2+U17)="","",INDIRECT("事前検証計算用!M"&amp;2+U17))</f>
        <v/>
      </c>
      <c r="Z21" s="183"/>
      <c r="AA21" s="40"/>
    </row>
    <row r="22" spans="1:27" s="49" customFormat="1" ht="33" customHeight="1" thickBot="1" x14ac:dyDescent="0.2">
      <c r="A22" s="44"/>
      <c r="B22" s="59" t="s">
        <v>230</v>
      </c>
      <c r="C22" s="232" t="str" cm="1">
        <f t="array" aca="1" ref="C22" ca="1">IF(INDIRECT("事前検証計算用!Q"&amp;2+C17)="","",INDIRECT("事前検証計算用!Q"&amp;2+C17))</f>
        <v/>
      </c>
      <c r="D22" s="233"/>
      <c r="E22" s="234" t="str" cm="1">
        <f t="array" aca="1" ref="E22" ca="1">IF(INDIRECT("事前検証計算用!R"&amp;2+C17)="","",INDIRECT("事前検証計算用!R"&amp;2+C17))</f>
        <v/>
      </c>
      <c r="F22" s="233"/>
      <c r="G22" s="185" t="str" cm="1">
        <f t="array" aca="1" ref="G22" ca="1">IF(INDIRECT("事前検証計算用!S"&amp;2+C17)="","",INDIRECT("事前検証計算用!S"&amp;2+C17))</f>
        <v/>
      </c>
      <c r="H22" s="186"/>
      <c r="I22" s="232" t="str" cm="1">
        <f t="array" aca="1" ref="I22" ca="1">IF(INDIRECT("事前検証計算用!Q"&amp;2+I17)="","",INDIRECT("事前検証計算用!Q"&amp;2+I17))</f>
        <v/>
      </c>
      <c r="J22" s="233"/>
      <c r="K22" s="234" t="str" cm="1">
        <f t="array" aca="1" ref="K22" ca="1">IF(INDIRECT("事前検証計算用!R"&amp;2+I17)="","",INDIRECT("事前検証計算用!R"&amp;2+I17))</f>
        <v/>
      </c>
      <c r="L22" s="233"/>
      <c r="M22" s="185" t="str" cm="1">
        <f t="array" aca="1" ref="M22" ca="1">IF(INDIRECT("事前検証計算用!S"&amp;2+I17)="","",INDIRECT("事前検証計算用!S"&amp;2+I17))</f>
        <v/>
      </c>
      <c r="N22" s="186"/>
      <c r="O22" s="232" t="str" cm="1">
        <f t="array" aca="1" ref="O22" ca="1">IF(INDIRECT("事前検証計算用!Q"&amp;2+O17)="","",INDIRECT("事前検証計算用!Q"&amp;2+O17))</f>
        <v/>
      </c>
      <c r="P22" s="233"/>
      <c r="Q22" s="234" t="str" cm="1">
        <f t="array" aca="1" ref="Q22" ca="1">IF(INDIRECT("事前検証計算用!R"&amp;2+O17)="","",INDIRECT("事前検証計算用!R"&amp;2+O17))</f>
        <v/>
      </c>
      <c r="R22" s="233"/>
      <c r="S22" s="185" t="str" cm="1">
        <f t="array" aca="1" ref="S22" ca="1">IF(INDIRECT("事前検証計算用!S"&amp;2+O17)="","",INDIRECT("事前検証計算用!S"&amp;2+O17))</f>
        <v/>
      </c>
      <c r="T22" s="186"/>
      <c r="U22" s="232" t="str" cm="1">
        <f t="array" aca="1" ref="U22" ca="1">IF(INDIRECT("事前検証計算用!Q"&amp;2+U17)="","",INDIRECT("事前検証計算用!Q"&amp;2+U17))</f>
        <v/>
      </c>
      <c r="V22" s="233"/>
      <c r="W22" s="234" t="str" cm="1">
        <f t="array" aca="1" ref="W22" ca="1">IF(INDIRECT("事前検証計算用!R"&amp;2+U17)="","",INDIRECT("事前検証計算用!R"&amp;2+U17))</f>
        <v/>
      </c>
      <c r="X22" s="233"/>
      <c r="Y22" s="185" t="str" cm="1">
        <f t="array" aca="1" ref="Y22" ca="1">IF(INDIRECT("事前検証計算用!S"&amp;2+U17)="","",INDIRECT("事前検証計算用!S"&amp;2+U17))</f>
        <v/>
      </c>
      <c r="Z22" s="186"/>
      <c r="AA22" s="40"/>
    </row>
    <row r="23" spans="1:27" s="49" customFormat="1" ht="75" customHeight="1" x14ac:dyDescent="0.15">
      <c r="A23" s="40"/>
      <c r="B23" s="42"/>
      <c r="C23" s="244">
        <v>9</v>
      </c>
      <c r="D23" s="245"/>
      <c r="E23" s="241" t="str" cm="1">
        <f t="array" aca="1" ref="E23" ca="1">IF(INDIRECT("事前検証計算用!G"&amp;2+C23)="","",INDIRECT("事前検証計算用!G"&amp;2+C23))</f>
        <v/>
      </c>
      <c r="F23" s="242"/>
      <c r="G23" s="242"/>
      <c r="H23" s="243"/>
      <c r="I23" s="244">
        <v>10</v>
      </c>
      <c r="J23" s="245"/>
      <c r="K23" s="241" t="str" cm="1">
        <f t="array" aca="1" ref="K23" ca="1">IF(INDIRECT("事前検証計算用!G"&amp;2+I23)="","",INDIRECT("事前検証計算用!G"&amp;2+I23))</f>
        <v/>
      </c>
      <c r="L23" s="242"/>
      <c r="M23" s="242"/>
      <c r="N23" s="243"/>
      <c r="O23" s="244">
        <v>11</v>
      </c>
      <c r="P23" s="245"/>
      <c r="Q23" s="241" t="str" cm="1">
        <f t="array" aca="1" ref="Q23" ca="1">IF(INDIRECT("事前検証計算用!G"&amp;2+O23)="","",INDIRECT("事前検証計算用!G"&amp;2+O23))</f>
        <v/>
      </c>
      <c r="R23" s="242"/>
      <c r="S23" s="242"/>
      <c r="T23" s="243"/>
      <c r="U23" s="244">
        <v>12</v>
      </c>
      <c r="V23" s="245"/>
      <c r="W23" s="241" t="str" cm="1">
        <f t="array" aca="1" ref="W23" ca="1">IF(INDIRECT("事前検証計算用!G"&amp;2+U23)="","",INDIRECT("事前検証計算用!G"&amp;2+U23))</f>
        <v/>
      </c>
      <c r="X23" s="242"/>
      <c r="Y23" s="242"/>
      <c r="Z23" s="243"/>
      <c r="AA23" s="40"/>
    </row>
    <row r="24" spans="1:27" s="49" customFormat="1" ht="23.25" customHeight="1" thickBot="1" x14ac:dyDescent="0.2">
      <c r="A24" s="40"/>
      <c r="B24" s="41"/>
      <c r="C24" s="190" t="s">
        <v>225</v>
      </c>
      <c r="D24" s="191"/>
      <c r="E24" s="191" t="s">
        <v>226</v>
      </c>
      <c r="F24" s="191"/>
      <c r="G24" s="191" t="s">
        <v>227</v>
      </c>
      <c r="H24" s="192"/>
      <c r="I24" s="190" t="s">
        <v>225</v>
      </c>
      <c r="J24" s="191"/>
      <c r="K24" s="191" t="s">
        <v>226</v>
      </c>
      <c r="L24" s="191"/>
      <c r="M24" s="191" t="s">
        <v>227</v>
      </c>
      <c r="N24" s="192"/>
      <c r="O24" s="190" t="s">
        <v>225</v>
      </c>
      <c r="P24" s="191"/>
      <c r="Q24" s="191" t="s">
        <v>226</v>
      </c>
      <c r="R24" s="191"/>
      <c r="S24" s="191" t="s">
        <v>227</v>
      </c>
      <c r="T24" s="192"/>
      <c r="U24" s="190" t="s">
        <v>225</v>
      </c>
      <c r="V24" s="191"/>
      <c r="W24" s="191" t="s">
        <v>226</v>
      </c>
      <c r="X24" s="191"/>
      <c r="Y24" s="191" t="s">
        <v>227</v>
      </c>
      <c r="Z24" s="192"/>
      <c r="AA24" s="40"/>
    </row>
    <row r="25" spans="1:27" ht="33" customHeight="1" x14ac:dyDescent="0.15">
      <c r="A25" s="44"/>
      <c r="B25" s="57" t="s">
        <v>224</v>
      </c>
      <c r="C25" s="238" t="str" cm="1">
        <f t="array" aca="1" ref="C25" ca="1">IF(INDIRECT("事前検証計算用!H"&amp;2+C23)="","",INDIRECT("事前検証計算用!H"&amp;2+C23))</f>
        <v/>
      </c>
      <c r="D25" s="188"/>
      <c r="E25" s="239" t="str" cm="1">
        <f t="array" aca="1" ref="E25" ca="1">IF(INDIRECT("事前検証計算用!I"&amp;2+C23)="","",INDIRECT("事前検証計算用!I"&amp;2+C23))</f>
        <v/>
      </c>
      <c r="F25" s="238"/>
      <c r="G25" s="239" t="str" cm="1">
        <f t="array" aca="1" ref="G25" ca="1">IF(INDIRECT("事前検証計算用!J"&amp;2+C23)="","",INDIRECT("事前検証計算用!J"&amp;2+C23))</f>
        <v/>
      </c>
      <c r="H25" s="240"/>
      <c r="I25" s="238" t="str" cm="1">
        <f t="array" aca="1" ref="I25" ca="1">IF(INDIRECT("事前検証計算用!H"&amp;2+I23)="","",INDIRECT("事前検証計算用!H"&amp;2+I23))</f>
        <v/>
      </c>
      <c r="J25" s="188"/>
      <c r="K25" s="239" t="str" cm="1">
        <f t="array" aca="1" ref="K25" ca="1">IF(INDIRECT("事前検証計算用!I"&amp;2+I23)="","",INDIRECT("事前検証計算用!I"&amp;2+I23))</f>
        <v/>
      </c>
      <c r="L25" s="238"/>
      <c r="M25" s="239" t="str" cm="1">
        <f t="array" aca="1" ref="M25" ca="1">IF(INDIRECT("事前検証計算用!J"&amp;2+I23)="","",INDIRECT("事前検証計算用!J"&amp;2+I23))</f>
        <v/>
      </c>
      <c r="N25" s="240"/>
      <c r="O25" s="238" t="str" cm="1">
        <f t="array" aca="1" ref="O25" ca="1">IF(INDIRECT("事前検証計算用!H"&amp;2+O23)="","",INDIRECT("事前検証計算用!H"&amp;2+O23))</f>
        <v/>
      </c>
      <c r="P25" s="188"/>
      <c r="Q25" s="239" t="str" cm="1">
        <f t="array" aca="1" ref="Q25" ca="1">IF(INDIRECT("事前検証計算用!I"&amp;2+O23)="","",INDIRECT("事前検証計算用!I"&amp;2+O23))</f>
        <v/>
      </c>
      <c r="R25" s="238"/>
      <c r="S25" s="239" t="str" cm="1">
        <f t="array" aca="1" ref="S25" ca="1">IF(INDIRECT("事前検証計算用!J"&amp;2+O23)="","",INDIRECT("事前検証計算用!J"&amp;2+O23))</f>
        <v/>
      </c>
      <c r="T25" s="240"/>
      <c r="U25" s="238" t="str" cm="1">
        <f t="array" aca="1" ref="U25" ca="1">IF(INDIRECT("事前検証計算用!H"&amp;2+U23)="","",INDIRECT("事前検証計算用!H"&amp;2+U23))</f>
        <v/>
      </c>
      <c r="V25" s="188"/>
      <c r="W25" s="239" t="str" cm="1">
        <f t="array" aca="1" ref="W25" ca="1">IF(INDIRECT("事前検証計算用!I"&amp;2+U23)="","",INDIRECT("事前検証計算用!I"&amp;2+U23))</f>
        <v/>
      </c>
      <c r="X25" s="238"/>
      <c r="Y25" s="239" t="str" cm="1">
        <f t="array" aca="1" ref="Y25" ca="1">IF(INDIRECT("事前検証計算用!J"&amp;2+U23)="","",INDIRECT("事前検証計算用!J"&amp;2+U23))</f>
        <v/>
      </c>
      <c r="Z25" s="240"/>
      <c r="AA25" s="40"/>
    </row>
    <row r="26" spans="1:27" ht="33" customHeight="1" x14ac:dyDescent="0.15">
      <c r="A26" s="44"/>
      <c r="B26" s="58" t="s">
        <v>228</v>
      </c>
      <c r="C26" s="236" t="str" cm="1">
        <f t="array" aca="1" ref="C26" ca="1">IF(INDIRECT("事前検証計算用!N"&amp;2+C23)="","",INDIRECT("事前検証計算用!N"&amp;2+C23))</f>
        <v/>
      </c>
      <c r="D26" s="182"/>
      <c r="E26" s="182" t="str" cm="1">
        <f t="array" aca="1" ref="E26" ca="1">IF(INDIRECT("事前検証計算用!O"&amp;2+C23)="","",INDIRECT("事前検証計算用!O"&amp;2+C23))</f>
        <v/>
      </c>
      <c r="F26" s="182"/>
      <c r="G26" s="182" t="str" cm="1">
        <f t="array" aca="1" ref="G26" ca="1">IF(INDIRECT("事前検証計算用!P"&amp;2+C23)="","",INDIRECT("事前検証計算用!P"&amp;2+C23))</f>
        <v/>
      </c>
      <c r="H26" s="183"/>
      <c r="I26" s="236" t="str" cm="1">
        <f t="array" aca="1" ref="I26" ca="1">IF(INDIRECT("事前検証計算用!N"&amp;2+I23)="","",INDIRECT("事前検証計算用!N"&amp;2+I23))</f>
        <v/>
      </c>
      <c r="J26" s="182"/>
      <c r="K26" s="182" t="str" cm="1">
        <f t="array" aca="1" ref="K26" ca="1">IF(INDIRECT("事前検証計算用!O"&amp;2+I23)="","",INDIRECT("事前検証計算用!O"&amp;2+I23))</f>
        <v/>
      </c>
      <c r="L26" s="182"/>
      <c r="M26" s="182" t="str" cm="1">
        <f t="array" aca="1" ref="M26" ca="1">IF(INDIRECT("事前検証計算用!P"&amp;2+I23)="","",INDIRECT("事前検証計算用!P"&amp;2+I23))</f>
        <v/>
      </c>
      <c r="N26" s="183"/>
      <c r="O26" s="236" t="str" cm="1">
        <f t="array" aca="1" ref="O26" ca="1">IF(INDIRECT("事前検証計算用!N"&amp;2+O23)="","",INDIRECT("事前検証計算用!N"&amp;2+O23))</f>
        <v/>
      </c>
      <c r="P26" s="182"/>
      <c r="Q26" s="182" t="str" cm="1">
        <f t="array" aca="1" ref="Q26" ca="1">IF(INDIRECT("事前検証計算用!O"&amp;2+O23)="","",INDIRECT("事前検証計算用!O"&amp;2+O23))</f>
        <v/>
      </c>
      <c r="R26" s="182"/>
      <c r="S26" s="182" t="str" cm="1">
        <f t="array" aca="1" ref="S26" ca="1">IF(INDIRECT("事前検証計算用!P"&amp;2+O23)="","",INDIRECT("事前検証計算用!P"&amp;2+O23))</f>
        <v/>
      </c>
      <c r="T26" s="183"/>
      <c r="U26" s="236" t="str" cm="1">
        <f t="array" aca="1" ref="U26" ca="1">IF(INDIRECT("事前検証計算用!N"&amp;2+U23)="","",INDIRECT("事前検証計算用!N"&amp;2+U23))</f>
        <v/>
      </c>
      <c r="V26" s="182"/>
      <c r="W26" s="182" t="str" cm="1">
        <f t="array" aca="1" ref="W26" ca="1">IF(INDIRECT("事前検証計算用!O"&amp;2+U23)="","",INDIRECT("事前検証計算用!O"&amp;2+U23))</f>
        <v/>
      </c>
      <c r="X26" s="182"/>
      <c r="Y26" s="182" t="str" cm="1">
        <f t="array" aca="1" ref="Y26" ca="1">IF(INDIRECT("事前検証計算用!P"&amp;2+U23)="","",INDIRECT("事前検証計算用!P"&amp;2+U23))</f>
        <v/>
      </c>
      <c r="Z26" s="183"/>
      <c r="AA26" s="40"/>
    </row>
    <row r="27" spans="1:27" ht="33" customHeight="1" x14ac:dyDescent="0.15">
      <c r="A27" s="44"/>
      <c r="B27" s="58" t="s">
        <v>229</v>
      </c>
      <c r="C27" s="235" t="str" cm="1">
        <f t="array" aca="1" ref="C27" ca="1">IF(INDIRECT("事前検証計算用!K"&amp;2+C23)="","",INDIRECT("事前検証計算用!K"&amp;2+C23))</f>
        <v/>
      </c>
      <c r="D27" s="236"/>
      <c r="E27" s="237" t="str" cm="1">
        <f t="array" aca="1" ref="E27" ca="1">IF(INDIRECT("事前検証計算用!L"&amp;2+C23)="","",INDIRECT("事前検証計算用!L"&amp;2+C23))</f>
        <v/>
      </c>
      <c r="F27" s="236"/>
      <c r="G27" s="182" t="str" cm="1">
        <f t="array" aca="1" ref="G27" ca="1">IF(INDIRECT("事前検証計算用!M"&amp;2+C23)="","",INDIRECT("事前検証計算用!M"&amp;2+C23))</f>
        <v/>
      </c>
      <c r="H27" s="183"/>
      <c r="I27" s="235" t="str" cm="1">
        <f t="array" aca="1" ref="I27" ca="1">IF(INDIRECT("事前検証計算用!K"&amp;2+I23)="","",INDIRECT("事前検証計算用!K"&amp;2+I23))</f>
        <v/>
      </c>
      <c r="J27" s="236"/>
      <c r="K27" s="237" t="str" cm="1">
        <f t="array" aca="1" ref="K27" ca="1">IF(INDIRECT("事前検証計算用!L"&amp;2+I23)="","",INDIRECT("事前検証計算用!L"&amp;2+I23))</f>
        <v/>
      </c>
      <c r="L27" s="236"/>
      <c r="M27" s="182" t="str" cm="1">
        <f t="array" aca="1" ref="M27" ca="1">IF(INDIRECT("事前検証計算用!M"&amp;2+I23)="","",INDIRECT("事前検証計算用!M"&amp;2+I23))</f>
        <v/>
      </c>
      <c r="N27" s="183"/>
      <c r="O27" s="235" t="str" cm="1">
        <f t="array" aca="1" ref="O27" ca="1">IF(INDIRECT("事前検証計算用!K"&amp;2+O23)="","",INDIRECT("事前検証計算用!K"&amp;2+O23))</f>
        <v/>
      </c>
      <c r="P27" s="236"/>
      <c r="Q27" s="237" t="str" cm="1">
        <f t="array" aca="1" ref="Q27" ca="1">IF(INDIRECT("事前検証計算用!L"&amp;2+O23)="","",INDIRECT("事前検証計算用!L"&amp;2+O23))</f>
        <v/>
      </c>
      <c r="R27" s="236"/>
      <c r="S27" s="182" t="str" cm="1">
        <f t="array" aca="1" ref="S27" ca="1">IF(INDIRECT("事前検証計算用!M"&amp;2+O23)="","",INDIRECT("事前検証計算用!M"&amp;2+O23))</f>
        <v/>
      </c>
      <c r="T27" s="183"/>
      <c r="U27" s="235" t="str" cm="1">
        <f t="array" aca="1" ref="U27" ca="1">IF(INDIRECT("事前検証計算用!K"&amp;2+U23)="","",INDIRECT("事前検証計算用!K"&amp;2+U23))</f>
        <v/>
      </c>
      <c r="V27" s="236"/>
      <c r="W27" s="237" t="str" cm="1">
        <f t="array" aca="1" ref="W27" ca="1">IF(INDIRECT("事前検証計算用!L"&amp;2+U23)="","",INDIRECT("事前検証計算用!L"&amp;2+U23))</f>
        <v/>
      </c>
      <c r="X27" s="236"/>
      <c r="Y27" s="182" t="str" cm="1">
        <f t="array" aca="1" ref="Y27" ca="1">IF(INDIRECT("事前検証計算用!M"&amp;2+U23)="","",INDIRECT("事前検証計算用!M"&amp;2+U23))</f>
        <v/>
      </c>
      <c r="Z27" s="183"/>
      <c r="AA27" s="40"/>
    </row>
    <row r="28" spans="1:27" ht="33" customHeight="1" thickBot="1" x14ac:dyDescent="0.2">
      <c r="A28" s="44"/>
      <c r="B28" s="59" t="s">
        <v>230</v>
      </c>
      <c r="C28" s="232" t="str" cm="1">
        <f t="array" aca="1" ref="C28" ca="1">IF(INDIRECT("事前検証計算用!Q"&amp;2+C23)="","",INDIRECT("事前検証計算用!Q"&amp;2+C23))</f>
        <v/>
      </c>
      <c r="D28" s="233"/>
      <c r="E28" s="234" t="str" cm="1">
        <f t="array" aca="1" ref="E28" ca="1">IF(INDIRECT("事前検証計算用!R"&amp;2+C23)="","",INDIRECT("事前検証計算用!R"&amp;2+C23))</f>
        <v/>
      </c>
      <c r="F28" s="233"/>
      <c r="G28" s="185" t="str" cm="1">
        <f t="array" aca="1" ref="G28" ca="1">IF(INDIRECT("事前検証計算用!S"&amp;2+C23)="","",INDIRECT("事前検証計算用!S"&amp;2+C23))</f>
        <v/>
      </c>
      <c r="H28" s="186"/>
      <c r="I28" s="232" t="str" cm="1">
        <f t="array" aca="1" ref="I28" ca="1">IF(INDIRECT("事前検証計算用!Q"&amp;2+I23)="","",INDIRECT("事前検証計算用!Q"&amp;2+I23))</f>
        <v/>
      </c>
      <c r="J28" s="233"/>
      <c r="K28" s="234" t="str" cm="1">
        <f t="array" aca="1" ref="K28" ca="1">IF(INDIRECT("事前検証計算用!R"&amp;2+I23)="","",INDIRECT("事前検証計算用!R"&amp;2+I23))</f>
        <v/>
      </c>
      <c r="L28" s="233"/>
      <c r="M28" s="185" t="str" cm="1">
        <f t="array" aca="1" ref="M28" ca="1">IF(INDIRECT("事前検証計算用!S"&amp;2+I23)="","",INDIRECT("事前検証計算用!S"&amp;2+I23))</f>
        <v/>
      </c>
      <c r="N28" s="186"/>
      <c r="O28" s="232" t="str" cm="1">
        <f t="array" aca="1" ref="O28" ca="1">IF(INDIRECT("事前検証計算用!Q"&amp;2+O23)="","",INDIRECT("事前検証計算用!Q"&amp;2+O23))</f>
        <v/>
      </c>
      <c r="P28" s="233"/>
      <c r="Q28" s="234" t="str" cm="1">
        <f t="array" aca="1" ref="Q28" ca="1">IF(INDIRECT("事前検証計算用!R"&amp;2+O23)="","",INDIRECT("事前検証計算用!R"&amp;2+O23))</f>
        <v/>
      </c>
      <c r="R28" s="233"/>
      <c r="S28" s="185" t="str" cm="1">
        <f t="array" aca="1" ref="S28" ca="1">IF(INDIRECT("事前検証計算用!S"&amp;2+O23)="","",INDIRECT("事前検証計算用!S"&amp;2+O23))</f>
        <v/>
      </c>
      <c r="T28" s="186"/>
      <c r="U28" s="232" t="str" cm="1">
        <f t="array" aca="1" ref="U28" ca="1">IF(INDIRECT("事前検証計算用!Q"&amp;2+U23)="","",INDIRECT("事前検証計算用!Q"&amp;2+U23))</f>
        <v/>
      </c>
      <c r="V28" s="233"/>
      <c r="W28" s="234" t="str" cm="1">
        <f t="array" aca="1" ref="W28" ca="1">IF(INDIRECT("事前検証計算用!R"&amp;2+U23)="","",INDIRECT("事前検証計算用!R"&amp;2+U23))</f>
        <v/>
      </c>
      <c r="X28" s="233"/>
      <c r="Y28" s="185" t="str" cm="1">
        <f t="array" aca="1" ref="Y28" ca="1">IF(INDIRECT("事前検証計算用!S"&amp;2+U23)="","",INDIRECT("事前検証計算用!S"&amp;2+U23))</f>
        <v/>
      </c>
      <c r="Z28" s="186"/>
      <c r="AA28" s="40"/>
    </row>
    <row r="29" spans="1:27" ht="13.5" customHeight="1" x14ac:dyDescent="0.15">
      <c r="B29" s="43"/>
      <c r="C29" s="49"/>
      <c r="D29" s="49"/>
      <c r="E29" s="49"/>
      <c r="F29" s="49"/>
      <c r="G29" s="49"/>
      <c r="H29" s="49"/>
      <c r="I29" s="49"/>
      <c r="J29" s="49"/>
      <c r="K29" s="49"/>
      <c r="L29" s="49"/>
      <c r="M29" s="49"/>
      <c r="N29" s="49"/>
      <c r="O29" s="49"/>
      <c r="P29" s="49"/>
      <c r="Q29" s="49"/>
      <c r="R29" s="49"/>
      <c r="S29" s="49"/>
      <c r="T29" s="49"/>
      <c r="U29" s="49"/>
      <c r="V29" s="49"/>
      <c r="W29" s="49"/>
      <c r="X29" s="49"/>
      <c r="Y29" s="49"/>
      <c r="Z29" s="49"/>
      <c r="AA29" s="40"/>
    </row>
    <row r="30" spans="1:27" ht="13.5" customHeight="1" x14ac:dyDescent="0.15">
      <c r="B30" s="41"/>
      <c r="C30" s="40"/>
      <c r="D30" s="40"/>
      <c r="E30" s="40"/>
      <c r="F30" s="40"/>
      <c r="G30" s="40"/>
      <c r="H30" s="40"/>
      <c r="I30" s="40"/>
      <c r="J30" s="40"/>
      <c r="K30" s="40"/>
      <c r="L30" s="40"/>
      <c r="M30" s="40"/>
      <c r="N30" s="40"/>
      <c r="O30" s="40"/>
      <c r="P30" s="40"/>
      <c r="Q30" s="40"/>
      <c r="R30" s="40"/>
      <c r="S30" s="40"/>
      <c r="T30" s="40"/>
      <c r="U30" s="40"/>
      <c r="V30" s="40"/>
      <c r="W30" s="40"/>
      <c r="X30" s="40"/>
      <c r="Y30" s="40"/>
      <c r="Z30" s="40"/>
      <c r="AA30" s="40"/>
    </row>
    <row r="31" spans="1:27" ht="30" customHeight="1" x14ac:dyDescent="0.15">
      <c r="B31" s="41"/>
      <c r="C31" s="40"/>
      <c r="D31" s="40"/>
      <c r="E31" s="40"/>
      <c r="F31" s="40"/>
      <c r="G31" s="40"/>
      <c r="H31" s="40"/>
      <c r="I31" s="40"/>
      <c r="J31" s="40"/>
      <c r="K31" s="40"/>
      <c r="L31" s="40"/>
      <c r="M31" s="40"/>
      <c r="N31" s="207" t="str">
        <f>N2</f>
        <v xml:space="preserve"> 依物光            号</v>
      </c>
      <c r="O31" s="208"/>
      <c r="P31" s="208"/>
      <c r="Q31" s="208"/>
      <c r="R31" s="208"/>
      <c r="S31" s="208"/>
      <c r="T31" s="208"/>
      <c r="U31" s="208"/>
      <c r="V31" s="208"/>
      <c r="W31" s="209"/>
      <c r="X31" s="210" t="s">
        <v>32</v>
      </c>
      <c r="Y31" s="208"/>
      <c r="Z31" s="208"/>
      <c r="AA31" s="209"/>
    </row>
    <row r="32" spans="1:27" ht="30" customHeight="1" thickBot="1" x14ac:dyDescent="0.2">
      <c r="B32" s="41"/>
      <c r="C32" s="40"/>
      <c r="D32" s="40"/>
      <c r="E32" s="40"/>
      <c r="F32" s="40"/>
      <c r="G32" s="40"/>
      <c r="H32" s="40"/>
      <c r="I32" s="40"/>
      <c r="J32" s="40"/>
      <c r="K32" s="40"/>
      <c r="L32" s="40"/>
      <c r="M32" s="40"/>
      <c r="N32" s="40"/>
      <c r="O32" s="40"/>
      <c r="P32" s="40"/>
      <c r="Q32" s="40"/>
      <c r="R32" s="40"/>
      <c r="S32" s="40"/>
      <c r="T32" s="40"/>
      <c r="U32" s="40"/>
      <c r="V32" s="40"/>
      <c r="W32" s="40"/>
      <c r="X32" s="40"/>
      <c r="Y32" s="40"/>
      <c r="Z32" s="40"/>
      <c r="AA32" s="40"/>
    </row>
    <row r="33" spans="1:29" ht="75" customHeight="1" x14ac:dyDescent="0.15">
      <c r="B33" s="40"/>
      <c r="C33" s="244">
        <v>13</v>
      </c>
      <c r="D33" s="245"/>
      <c r="E33" s="241" t="str" cm="1">
        <f t="array" aca="1" ref="E33" ca="1">IF(INDIRECT("事前検証計算用!G"&amp;2+C33)="","",INDIRECT("事前検証計算用!G"&amp;2+C33))</f>
        <v/>
      </c>
      <c r="F33" s="242"/>
      <c r="G33" s="242"/>
      <c r="H33" s="243"/>
      <c r="I33" s="244">
        <v>14</v>
      </c>
      <c r="J33" s="245"/>
      <c r="K33" s="241" t="str" cm="1">
        <f t="array" aca="1" ref="K33" ca="1">IF(INDIRECT("事前検証計算用!G"&amp;2+I33)="","",INDIRECT("事前検証計算用!G"&amp;2+I33))</f>
        <v/>
      </c>
      <c r="L33" s="242"/>
      <c r="M33" s="242"/>
      <c r="N33" s="243"/>
      <c r="O33" s="244">
        <v>15</v>
      </c>
      <c r="P33" s="245"/>
      <c r="Q33" s="241" t="str" cm="1">
        <f t="array" aca="1" ref="Q33" ca="1">IF(INDIRECT("事前検証計算用!G"&amp;2+O33)="","",INDIRECT("事前検証計算用!G"&amp;2+O33))</f>
        <v/>
      </c>
      <c r="R33" s="242"/>
      <c r="S33" s="242"/>
      <c r="T33" s="243"/>
      <c r="U33" s="244">
        <v>16</v>
      </c>
      <c r="V33" s="245"/>
      <c r="W33" s="241" t="str" cm="1">
        <f t="array" aca="1" ref="W33" ca="1">IF(INDIRECT("事前検証計算用!G"&amp;2+U33)="","",INDIRECT("事前検証計算用!G"&amp;2+U33))</f>
        <v/>
      </c>
      <c r="X33" s="242"/>
      <c r="Y33" s="242"/>
      <c r="Z33" s="243"/>
      <c r="AA33" s="40"/>
    </row>
    <row r="34" spans="1:29" ht="22.5" customHeight="1" thickBot="1" x14ac:dyDescent="0.2">
      <c r="B34" s="41"/>
      <c r="C34" s="190" t="s">
        <v>225</v>
      </c>
      <c r="D34" s="191"/>
      <c r="E34" s="191" t="s">
        <v>226</v>
      </c>
      <c r="F34" s="191"/>
      <c r="G34" s="191" t="s">
        <v>227</v>
      </c>
      <c r="H34" s="192"/>
      <c r="I34" s="190" t="s">
        <v>225</v>
      </c>
      <c r="J34" s="191"/>
      <c r="K34" s="191" t="s">
        <v>226</v>
      </c>
      <c r="L34" s="191"/>
      <c r="M34" s="191" t="s">
        <v>227</v>
      </c>
      <c r="N34" s="192"/>
      <c r="O34" s="190" t="s">
        <v>225</v>
      </c>
      <c r="P34" s="191"/>
      <c r="Q34" s="191" t="s">
        <v>226</v>
      </c>
      <c r="R34" s="191"/>
      <c r="S34" s="191" t="s">
        <v>227</v>
      </c>
      <c r="T34" s="192"/>
      <c r="U34" s="190" t="s">
        <v>225</v>
      </c>
      <c r="V34" s="191"/>
      <c r="W34" s="191" t="s">
        <v>226</v>
      </c>
      <c r="X34" s="191"/>
      <c r="Y34" s="191" t="s">
        <v>227</v>
      </c>
      <c r="Z34" s="192"/>
      <c r="AA34" s="40"/>
    </row>
    <row r="35" spans="1:29" ht="33" customHeight="1" x14ac:dyDescent="0.15">
      <c r="A35" s="44"/>
      <c r="B35" s="57" t="s">
        <v>224</v>
      </c>
      <c r="C35" s="238" t="str" cm="1">
        <f t="array" aca="1" ref="C35" ca="1">IF(INDIRECT("事前検証計算用!H"&amp;2+C33)="","",INDIRECT("事前検証計算用!H"&amp;2+C33))</f>
        <v/>
      </c>
      <c r="D35" s="188"/>
      <c r="E35" s="239" t="str" cm="1">
        <f t="array" aca="1" ref="E35" ca="1">IF(INDIRECT("事前検証計算用!I"&amp;2+C33)="","",INDIRECT("事前検証計算用!I"&amp;2+C33))</f>
        <v/>
      </c>
      <c r="F35" s="238"/>
      <c r="G35" s="239" t="str" cm="1">
        <f t="array" aca="1" ref="G35" ca="1">IF(INDIRECT("事前検証計算用!J"&amp;2+C33)="","",INDIRECT("事前検証計算用!J"&amp;2+C33))</f>
        <v/>
      </c>
      <c r="H35" s="240"/>
      <c r="I35" s="238" t="str" cm="1">
        <f t="array" aca="1" ref="I35" ca="1">IF(INDIRECT("事前検証計算用!H"&amp;2+I33)="","",INDIRECT("事前検証計算用!H"&amp;2+I33))</f>
        <v/>
      </c>
      <c r="J35" s="188"/>
      <c r="K35" s="239" t="str" cm="1">
        <f t="array" aca="1" ref="K35" ca="1">IF(INDIRECT("事前検証計算用!I"&amp;2+I33)="","",INDIRECT("事前検証計算用!I"&amp;2+I33))</f>
        <v/>
      </c>
      <c r="L35" s="238"/>
      <c r="M35" s="239" t="str" cm="1">
        <f t="array" aca="1" ref="M35" ca="1">IF(INDIRECT("事前検証計算用!J"&amp;2+I33)="","",INDIRECT("事前検証計算用!J"&amp;2+I33))</f>
        <v/>
      </c>
      <c r="N35" s="240"/>
      <c r="O35" s="238" t="str" cm="1">
        <f t="array" aca="1" ref="O35" ca="1">IF(INDIRECT("事前検証計算用!H"&amp;2+O33)="","",INDIRECT("事前検証計算用!H"&amp;2+O33))</f>
        <v/>
      </c>
      <c r="P35" s="188"/>
      <c r="Q35" s="239" t="str" cm="1">
        <f t="array" aca="1" ref="Q35" ca="1">IF(INDIRECT("事前検証計算用!I"&amp;2+O33)="","",INDIRECT("事前検証計算用!I"&amp;2+O33))</f>
        <v/>
      </c>
      <c r="R35" s="238"/>
      <c r="S35" s="239" t="str" cm="1">
        <f t="array" aca="1" ref="S35" ca="1">IF(INDIRECT("事前検証計算用!J"&amp;2+O33)="","",INDIRECT("事前検証計算用!J"&amp;2+O33))</f>
        <v/>
      </c>
      <c r="T35" s="240"/>
      <c r="U35" s="238" t="str" cm="1">
        <f t="array" aca="1" ref="U35" ca="1">IF(INDIRECT("事前検証計算用!H"&amp;2+U33)="","",INDIRECT("事前検証計算用!H"&amp;2+U33))</f>
        <v/>
      </c>
      <c r="V35" s="188"/>
      <c r="W35" s="239" t="str" cm="1">
        <f t="array" aca="1" ref="W35" ca="1">IF(INDIRECT("事前検証計算用!I"&amp;2+U33)="","",INDIRECT("事前検証計算用!I"&amp;2+U33))</f>
        <v/>
      </c>
      <c r="X35" s="238"/>
      <c r="Y35" s="239" t="str" cm="1">
        <f t="array" aca="1" ref="Y35" ca="1">IF(INDIRECT("事前検証計算用!J"&amp;2+U33)="","",INDIRECT("事前検証計算用!J"&amp;2+U33))</f>
        <v/>
      </c>
      <c r="Z35" s="240"/>
      <c r="AA35" s="40"/>
    </row>
    <row r="36" spans="1:29" ht="33" customHeight="1" x14ac:dyDescent="0.15">
      <c r="A36" s="44"/>
      <c r="B36" s="58" t="s">
        <v>228</v>
      </c>
      <c r="C36" s="236" t="str" cm="1">
        <f t="array" aca="1" ref="C36" ca="1">IF(INDIRECT("事前検証計算用!N"&amp;2+C33)="","",INDIRECT("事前検証計算用!N"&amp;2+C33))</f>
        <v/>
      </c>
      <c r="D36" s="182"/>
      <c r="E36" s="182" t="str" cm="1">
        <f t="array" aca="1" ref="E36" ca="1">IF(INDIRECT("事前検証計算用!O"&amp;2+C33)="","",INDIRECT("事前検証計算用!O"&amp;2+C33))</f>
        <v/>
      </c>
      <c r="F36" s="182"/>
      <c r="G36" s="182" t="str" cm="1">
        <f t="array" aca="1" ref="G36" ca="1">IF(INDIRECT("事前検証計算用!P"&amp;2+C33)="","",INDIRECT("事前検証計算用!P"&amp;2+C33))</f>
        <v/>
      </c>
      <c r="H36" s="183"/>
      <c r="I36" s="236" t="str" cm="1">
        <f t="array" aca="1" ref="I36" ca="1">IF(INDIRECT("事前検証計算用!N"&amp;2+I33)="","",INDIRECT("事前検証計算用!N"&amp;2+I33))</f>
        <v/>
      </c>
      <c r="J36" s="182"/>
      <c r="K36" s="182" t="str" cm="1">
        <f t="array" aca="1" ref="K36" ca="1">IF(INDIRECT("事前検証計算用!O"&amp;2+I33)="","",INDIRECT("事前検証計算用!O"&amp;2+I33))</f>
        <v/>
      </c>
      <c r="L36" s="182"/>
      <c r="M36" s="182" t="str" cm="1">
        <f t="array" aca="1" ref="M36" ca="1">IF(INDIRECT("事前検証計算用!P"&amp;2+I33)="","",INDIRECT("事前検証計算用!P"&amp;2+I33))</f>
        <v/>
      </c>
      <c r="N36" s="183"/>
      <c r="O36" s="236" t="str" cm="1">
        <f t="array" aca="1" ref="O36" ca="1">IF(INDIRECT("事前検証計算用!N"&amp;2+O33)="","",INDIRECT("事前検証計算用!N"&amp;2+O33))</f>
        <v/>
      </c>
      <c r="P36" s="182"/>
      <c r="Q36" s="182" t="str" cm="1">
        <f t="array" aca="1" ref="Q36" ca="1">IF(INDIRECT("事前検証計算用!O"&amp;2+O33)="","",INDIRECT("事前検証計算用!O"&amp;2+O33))</f>
        <v/>
      </c>
      <c r="R36" s="182"/>
      <c r="S36" s="182" t="str" cm="1">
        <f t="array" aca="1" ref="S36" ca="1">IF(INDIRECT("事前検証計算用!P"&amp;2+O33)="","",INDIRECT("事前検証計算用!P"&amp;2+O33))</f>
        <v/>
      </c>
      <c r="T36" s="183"/>
      <c r="U36" s="236" t="str" cm="1">
        <f t="array" aca="1" ref="U36" ca="1">IF(INDIRECT("事前検証計算用!N"&amp;2+U33)="","",INDIRECT("事前検証計算用!N"&amp;2+U33))</f>
        <v/>
      </c>
      <c r="V36" s="182"/>
      <c r="W36" s="182" t="str" cm="1">
        <f t="array" aca="1" ref="W36" ca="1">IF(INDIRECT("事前検証計算用!O"&amp;2+U33)="","",INDIRECT("事前検証計算用!O"&amp;2+U33))</f>
        <v/>
      </c>
      <c r="X36" s="182"/>
      <c r="Y36" s="182" t="str" cm="1">
        <f t="array" aca="1" ref="Y36" ca="1">IF(INDIRECT("事前検証計算用!P"&amp;2+U33)="","",INDIRECT("事前検証計算用!P"&amp;2+U33))</f>
        <v/>
      </c>
      <c r="Z36" s="183"/>
      <c r="AA36" s="40"/>
    </row>
    <row r="37" spans="1:29" ht="33" customHeight="1" x14ac:dyDescent="0.15">
      <c r="A37" s="44"/>
      <c r="B37" s="58" t="s">
        <v>229</v>
      </c>
      <c r="C37" s="235" t="str" cm="1">
        <f t="array" aca="1" ref="C37" ca="1">IF(INDIRECT("事前検証計算用!K"&amp;2+C33)="","",INDIRECT("事前検証計算用!K"&amp;2+C33))</f>
        <v/>
      </c>
      <c r="D37" s="236"/>
      <c r="E37" s="237" t="str" cm="1">
        <f t="array" aca="1" ref="E37" ca="1">IF(INDIRECT("事前検証計算用!L"&amp;2+C33)="","",INDIRECT("事前検証計算用!L"&amp;2+C33))</f>
        <v/>
      </c>
      <c r="F37" s="236"/>
      <c r="G37" s="182" t="str" cm="1">
        <f t="array" aca="1" ref="G37" ca="1">IF(INDIRECT("事前検証計算用!M"&amp;2+C33)="","",INDIRECT("事前検証計算用!M"&amp;2+C33))</f>
        <v/>
      </c>
      <c r="H37" s="183"/>
      <c r="I37" s="235" t="str" cm="1">
        <f t="array" aca="1" ref="I37" ca="1">IF(INDIRECT("事前検証計算用!K"&amp;2+I33)="","",INDIRECT("事前検証計算用!K"&amp;2+I33))</f>
        <v/>
      </c>
      <c r="J37" s="236"/>
      <c r="K37" s="237" t="str" cm="1">
        <f t="array" aca="1" ref="K37" ca="1">IF(INDIRECT("事前検証計算用!L"&amp;2+I33)="","",INDIRECT("事前検証計算用!L"&amp;2+I33))</f>
        <v/>
      </c>
      <c r="L37" s="236"/>
      <c r="M37" s="182" t="str" cm="1">
        <f t="array" aca="1" ref="M37" ca="1">IF(INDIRECT("事前検証計算用!M"&amp;2+I33)="","",INDIRECT("事前検証計算用!M"&amp;2+I33))</f>
        <v/>
      </c>
      <c r="N37" s="183"/>
      <c r="O37" s="235" t="str" cm="1">
        <f t="array" aca="1" ref="O37" ca="1">IF(INDIRECT("事前検証計算用!K"&amp;2+O33)="","",INDIRECT("事前検証計算用!K"&amp;2+O33))</f>
        <v/>
      </c>
      <c r="P37" s="236"/>
      <c r="Q37" s="237" t="str" cm="1">
        <f t="array" aca="1" ref="Q37" ca="1">IF(INDIRECT("事前検証計算用!L"&amp;2+O33)="","",INDIRECT("事前検証計算用!L"&amp;2+O33))</f>
        <v/>
      </c>
      <c r="R37" s="236"/>
      <c r="S37" s="182" t="str" cm="1">
        <f t="array" aca="1" ref="S37" ca="1">IF(INDIRECT("事前検証計算用!M"&amp;2+O33)="","",INDIRECT("事前検証計算用!M"&amp;2+O33))</f>
        <v/>
      </c>
      <c r="T37" s="183"/>
      <c r="U37" s="235" t="str" cm="1">
        <f t="array" aca="1" ref="U37" ca="1">IF(INDIRECT("事前検証計算用!K"&amp;2+U33)="","",INDIRECT("事前検証計算用!K"&amp;2+U33))</f>
        <v/>
      </c>
      <c r="V37" s="236"/>
      <c r="W37" s="237" t="str" cm="1">
        <f t="array" aca="1" ref="W37" ca="1">IF(INDIRECT("事前検証計算用!L"&amp;2+U33)="","",INDIRECT("事前検証計算用!L"&amp;2+U33))</f>
        <v/>
      </c>
      <c r="X37" s="236"/>
      <c r="Y37" s="182" t="str" cm="1">
        <f t="array" aca="1" ref="Y37" ca="1">IF(INDIRECT("事前検証計算用!M"&amp;2+U33)="","",INDIRECT("事前検証計算用!M"&amp;2+U33))</f>
        <v/>
      </c>
      <c r="Z37" s="183"/>
      <c r="AA37" s="40"/>
    </row>
    <row r="38" spans="1:29" ht="33" customHeight="1" thickBot="1" x14ac:dyDescent="0.2">
      <c r="A38" s="44"/>
      <c r="B38" s="59" t="s">
        <v>230</v>
      </c>
      <c r="C38" s="232" t="str" cm="1">
        <f t="array" aca="1" ref="C38" ca="1">IF(INDIRECT("事前検証計算用!Q"&amp;2+C33)="","",INDIRECT("事前検証計算用!Q"&amp;2+C33))</f>
        <v/>
      </c>
      <c r="D38" s="233"/>
      <c r="E38" s="234" t="str" cm="1">
        <f t="array" aca="1" ref="E38" ca="1">IF(INDIRECT("事前検証計算用!R"&amp;2+C33)="","",INDIRECT("事前検証計算用!R"&amp;2+C33))</f>
        <v/>
      </c>
      <c r="F38" s="233"/>
      <c r="G38" s="185" t="str" cm="1">
        <f t="array" aca="1" ref="G38" ca="1">IF(INDIRECT("事前検証計算用!S"&amp;2+C33)="","",INDIRECT("事前検証計算用!S"&amp;2+C33))</f>
        <v/>
      </c>
      <c r="H38" s="186"/>
      <c r="I38" s="232" t="str" cm="1">
        <f t="array" aca="1" ref="I38" ca="1">IF(INDIRECT("事前検証計算用!Q"&amp;2+I33)="","",INDIRECT("事前検証計算用!Q"&amp;2+I33))</f>
        <v/>
      </c>
      <c r="J38" s="233"/>
      <c r="K38" s="234" t="str" cm="1">
        <f t="array" aca="1" ref="K38" ca="1">IF(INDIRECT("事前検証計算用!R"&amp;2+I33)="","",INDIRECT("事前検証計算用!R"&amp;2+I33))</f>
        <v/>
      </c>
      <c r="L38" s="233"/>
      <c r="M38" s="185" t="str" cm="1">
        <f t="array" aca="1" ref="M38" ca="1">IF(INDIRECT("事前検証計算用!S"&amp;2+I33)="","",INDIRECT("事前検証計算用!S"&amp;2+I33))</f>
        <v/>
      </c>
      <c r="N38" s="186"/>
      <c r="O38" s="232" t="str" cm="1">
        <f t="array" aca="1" ref="O38" ca="1">IF(INDIRECT("事前検証計算用!Q"&amp;2+O33)="","",INDIRECT("事前検証計算用!Q"&amp;2+O33))</f>
        <v/>
      </c>
      <c r="P38" s="233"/>
      <c r="Q38" s="234" t="str" cm="1">
        <f t="array" aca="1" ref="Q38" ca="1">IF(INDIRECT("事前検証計算用!R"&amp;2+O33)="","",INDIRECT("事前検証計算用!R"&amp;2+O33))</f>
        <v/>
      </c>
      <c r="R38" s="233"/>
      <c r="S38" s="185" t="str" cm="1">
        <f t="array" aca="1" ref="S38" ca="1">IF(INDIRECT("事前検証計算用!S"&amp;2+O33)="","",INDIRECT("事前検証計算用!S"&amp;2+O33))</f>
        <v/>
      </c>
      <c r="T38" s="186"/>
      <c r="U38" s="232" t="str" cm="1">
        <f t="array" aca="1" ref="U38" ca="1">IF(INDIRECT("事前検証計算用!Q"&amp;2+U33)="","",INDIRECT("事前検証計算用!Q"&amp;2+U33))</f>
        <v/>
      </c>
      <c r="V38" s="233"/>
      <c r="W38" s="234" t="str" cm="1">
        <f t="array" aca="1" ref="W38" ca="1">IF(INDIRECT("事前検証計算用!R"&amp;2+U33)="","",INDIRECT("事前検証計算用!R"&amp;2+U33))</f>
        <v/>
      </c>
      <c r="X38" s="233"/>
      <c r="Y38" s="185" t="str" cm="1">
        <f t="array" aca="1" ref="Y38" ca="1">IF(INDIRECT("事前検証計算用!S"&amp;2+U33)="","",INDIRECT("事前検証計算用!S"&amp;2+U33))</f>
        <v/>
      </c>
      <c r="Z38" s="186"/>
      <c r="AA38" s="40"/>
      <c r="AC38" s="49"/>
    </row>
    <row r="39" spans="1:29" ht="75" customHeight="1" x14ac:dyDescent="0.15">
      <c r="B39" s="42"/>
      <c r="C39" s="244">
        <v>17</v>
      </c>
      <c r="D39" s="245"/>
      <c r="E39" s="241" t="str" cm="1">
        <f t="array" aca="1" ref="E39" ca="1">IF(INDIRECT("事前検証計算用!G"&amp;2+C39)="","",INDIRECT("事前検証計算用!G"&amp;2+C39))</f>
        <v/>
      </c>
      <c r="F39" s="242"/>
      <c r="G39" s="242"/>
      <c r="H39" s="243"/>
      <c r="I39" s="244">
        <v>18</v>
      </c>
      <c r="J39" s="245"/>
      <c r="K39" s="241" t="str" cm="1">
        <f t="array" aca="1" ref="K39" ca="1">IF(INDIRECT("事前検証計算用!G"&amp;2+I39)="","",INDIRECT("事前検証計算用!G"&amp;2+I39))</f>
        <v/>
      </c>
      <c r="L39" s="242"/>
      <c r="M39" s="242"/>
      <c r="N39" s="243"/>
      <c r="O39" s="244">
        <v>19</v>
      </c>
      <c r="P39" s="245"/>
      <c r="Q39" s="241" t="str" cm="1">
        <f t="array" aca="1" ref="Q39" ca="1">IF(INDIRECT("事前検証計算用!G"&amp;2+O39)="","",INDIRECT("事前検証計算用!G"&amp;2+O39))</f>
        <v/>
      </c>
      <c r="R39" s="242"/>
      <c r="S39" s="242"/>
      <c r="T39" s="243"/>
      <c r="U39" s="244">
        <v>20</v>
      </c>
      <c r="V39" s="245"/>
      <c r="W39" s="241" t="str" cm="1">
        <f t="array" aca="1" ref="W39" ca="1">IF(INDIRECT("事前検証計算用!G"&amp;2+U39)="","",INDIRECT("事前検証計算用!G"&amp;2+U39))</f>
        <v/>
      </c>
      <c r="X39" s="242"/>
      <c r="Y39" s="242"/>
      <c r="Z39" s="243"/>
      <c r="AA39" s="40"/>
    </row>
    <row r="40" spans="1:29" s="49" customFormat="1" ht="22.5" customHeight="1" thickBot="1" x14ac:dyDescent="0.2">
      <c r="A40" s="40"/>
      <c r="B40" s="41"/>
      <c r="C40" s="190" t="s">
        <v>225</v>
      </c>
      <c r="D40" s="191"/>
      <c r="E40" s="191" t="s">
        <v>226</v>
      </c>
      <c r="F40" s="191"/>
      <c r="G40" s="191" t="s">
        <v>227</v>
      </c>
      <c r="H40" s="192"/>
      <c r="I40" s="190" t="s">
        <v>225</v>
      </c>
      <c r="J40" s="191"/>
      <c r="K40" s="191" t="s">
        <v>226</v>
      </c>
      <c r="L40" s="191"/>
      <c r="M40" s="191" t="s">
        <v>227</v>
      </c>
      <c r="N40" s="192"/>
      <c r="O40" s="190" t="s">
        <v>225</v>
      </c>
      <c r="P40" s="191"/>
      <c r="Q40" s="191" t="s">
        <v>226</v>
      </c>
      <c r="R40" s="191"/>
      <c r="S40" s="191" t="s">
        <v>227</v>
      </c>
      <c r="T40" s="192"/>
      <c r="U40" s="190" t="s">
        <v>225</v>
      </c>
      <c r="V40" s="191"/>
      <c r="W40" s="191" t="s">
        <v>226</v>
      </c>
      <c r="X40" s="191"/>
      <c r="Y40" s="191" t="s">
        <v>227</v>
      </c>
      <c r="Z40" s="192"/>
      <c r="AA40" s="40"/>
      <c r="AB40" s="40"/>
      <c r="AC40" s="40"/>
    </row>
    <row r="41" spans="1:29" s="49" customFormat="1" ht="33" customHeight="1" x14ac:dyDescent="0.15">
      <c r="A41" s="44"/>
      <c r="B41" s="57" t="s">
        <v>224</v>
      </c>
      <c r="C41" s="238" t="str" cm="1">
        <f t="array" aca="1" ref="C41" ca="1">IF(INDIRECT("事前検証計算用!H"&amp;2+C39)="","",INDIRECT("事前検証計算用!H"&amp;2+C39))</f>
        <v/>
      </c>
      <c r="D41" s="188"/>
      <c r="E41" s="239" t="str" cm="1">
        <f t="array" aca="1" ref="E41" ca="1">IF(INDIRECT("事前検証計算用!I"&amp;2+C39)="","",INDIRECT("事前検証計算用!I"&amp;2+C39))</f>
        <v/>
      </c>
      <c r="F41" s="238"/>
      <c r="G41" s="239" t="str" cm="1">
        <f t="array" aca="1" ref="G41" ca="1">IF(INDIRECT("事前検証計算用!J"&amp;2+C39)="","",INDIRECT("事前検証計算用!J"&amp;2+C39))</f>
        <v/>
      </c>
      <c r="H41" s="240"/>
      <c r="I41" s="238" t="str" cm="1">
        <f t="array" aca="1" ref="I41" ca="1">IF(INDIRECT("事前検証計算用!H"&amp;2+I39)="","",INDIRECT("事前検証計算用!H"&amp;2+I39))</f>
        <v/>
      </c>
      <c r="J41" s="188"/>
      <c r="K41" s="239" t="str" cm="1">
        <f t="array" aca="1" ref="K41" ca="1">IF(INDIRECT("事前検証計算用!I"&amp;2+I39)="","",INDIRECT("事前検証計算用!I"&amp;2+I39))</f>
        <v/>
      </c>
      <c r="L41" s="238"/>
      <c r="M41" s="239" t="str" cm="1">
        <f t="array" aca="1" ref="M41" ca="1">IF(INDIRECT("事前検証計算用!J"&amp;2+I39)="","",INDIRECT("事前検証計算用!J"&amp;2+I39))</f>
        <v/>
      </c>
      <c r="N41" s="240"/>
      <c r="O41" s="238" t="str" cm="1">
        <f t="array" aca="1" ref="O41" ca="1">IF(INDIRECT("事前検証計算用!H"&amp;2+O39)="","",INDIRECT("事前検証計算用!H"&amp;2+O39))</f>
        <v/>
      </c>
      <c r="P41" s="188"/>
      <c r="Q41" s="239" t="str" cm="1">
        <f t="array" aca="1" ref="Q41" ca="1">IF(INDIRECT("事前検証計算用!I"&amp;2+O39)="","",INDIRECT("事前検証計算用!I"&amp;2+O39))</f>
        <v/>
      </c>
      <c r="R41" s="238"/>
      <c r="S41" s="239" t="str" cm="1">
        <f t="array" aca="1" ref="S41" ca="1">IF(INDIRECT("事前検証計算用!J"&amp;2+O39)="","",INDIRECT("事前検証計算用!J"&amp;2+O39))</f>
        <v/>
      </c>
      <c r="T41" s="240"/>
      <c r="U41" s="238" t="str" cm="1">
        <f t="array" aca="1" ref="U41" ca="1">IF(INDIRECT("事前検証計算用!H"&amp;2+U39)="","",INDIRECT("事前検証計算用!H"&amp;2+U39))</f>
        <v/>
      </c>
      <c r="V41" s="188"/>
      <c r="W41" s="239" t="str" cm="1">
        <f t="array" aca="1" ref="W41" ca="1">IF(INDIRECT("事前検証計算用!I"&amp;2+U39)="","",INDIRECT("事前検証計算用!I"&amp;2+U39))</f>
        <v/>
      </c>
      <c r="X41" s="238"/>
      <c r="Y41" s="239" t="str" cm="1">
        <f t="array" aca="1" ref="Y41" ca="1">IF(INDIRECT("事前検証計算用!J"&amp;2+U39)="","",INDIRECT("事前検証計算用!J"&amp;2+U39))</f>
        <v/>
      </c>
      <c r="Z41" s="240"/>
      <c r="AA41" s="40"/>
      <c r="AB41" s="40"/>
      <c r="AC41" s="40"/>
    </row>
    <row r="42" spans="1:29" s="49" customFormat="1" ht="33" customHeight="1" x14ac:dyDescent="0.15">
      <c r="A42" s="44"/>
      <c r="B42" s="58" t="s">
        <v>228</v>
      </c>
      <c r="C42" s="236" t="str" cm="1">
        <f t="array" aca="1" ref="C42" ca="1">IF(INDIRECT("事前検証計算用!N"&amp;2+C39)="","",INDIRECT("事前検証計算用!N"&amp;2+C39))</f>
        <v/>
      </c>
      <c r="D42" s="182"/>
      <c r="E42" s="182" t="str" cm="1">
        <f t="array" aca="1" ref="E42" ca="1">IF(INDIRECT("事前検証計算用!O"&amp;2+C39)="","",INDIRECT("事前検証計算用!O"&amp;2+C39))</f>
        <v/>
      </c>
      <c r="F42" s="182"/>
      <c r="G42" s="182" t="str" cm="1">
        <f t="array" aca="1" ref="G42" ca="1">IF(INDIRECT("事前検証計算用!P"&amp;2+C39)="","",INDIRECT("事前検証計算用!P"&amp;2+C39))</f>
        <v/>
      </c>
      <c r="H42" s="183"/>
      <c r="I42" s="236" t="str" cm="1">
        <f t="array" aca="1" ref="I42" ca="1">IF(INDIRECT("事前検証計算用!N"&amp;2+I39)="","",INDIRECT("事前検証計算用!N"&amp;2+I39))</f>
        <v/>
      </c>
      <c r="J42" s="182"/>
      <c r="K42" s="182" t="str" cm="1">
        <f t="array" aca="1" ref="K42" ca="1">IF(INDIRECT("事前検証計算用!O"&amp;2+I39)="","",INDIRECT("事前検証計算用!O"&amp;2+I39))</f>
        <v/>
      </c>
      <c r="L42" s="182"/>
      <c r="M42" s="182" t="str" cm="1">
        <f t="array" aca="1" ref="M42" ca="1">IF(INDIRECT("事前検証計算用!P"&amp;2+I39)="","",INDIRECT("事前検証計算用!P"&amp;2+I39))</f>
        <v/>
      </c>
      <c r="N42" s="183"/>
      <c r="O42" s="236" t="str" cm="1">
        <f t="array" aca="1" ref="O42" ca="1">IF(INDIRECT("事前検証計算用!N"&amp;2+O39)="","",INDIRECT("事前検証計算用!N"&amp;2+O39))</f>
        <v/>
      </c>
      <c r="P42" s="182"/>
      <c r="Q42" s="182" t="str" cm="1">
        <f t="array" aca="1" ref="Q42" ca="1">IF(INDIRECT("事前検証計算用!O"&amp;2+O39)="","",INDIRECT("事前検証計算用!O"&amp;2+O39))</f>
        <v/>
      </c>
      <c r="R42" s="182"/>
      <c r="S42" s="182" t="str" cm="1">
        <f t="array" aca="1" ref="S42" ca="1">IF(INDIRECT("事前検証計算用!P"&amp;2+O39)="","",INDIRECT("事前検証計算用!P"&amp;2+O39))</f>
        <v/>
      </c>
      <c r="T42" s="183"/>
      <c r="U42" s="236" t="str" cm="1">
        <f t="array" aca="1" ref="U42" ca="1">IF(INDIRECT("事前検証計算用!N"&amp;2+U39)="","",INDIRECT("事前検証計算用!N"&amp;2+U39))</f>
        <v/>
      </c>
      <c r="V42" s="182"/>
      <c r="W42" s="182" t="str" cm="1">
        <f t="array" aca="1" ref="W42" ca="1">IF(INDIRECT("事前検証計算用!O"&amp;2+U39)="","",INDIRECT("事前検証計算用!O"&amp;2+U39))</f>
        <v/>
      </c>
      <c r="X42" s="182"/>
      <c r="Y42" s="182" t="str" cm="1">
        <f t="array" aca="1" ref="Y42" ca="1">IF(INDIRECT("事前検証計算用!P"&amp;2+U39)="","",INDIRECT("事前検証計算用!P"&amp;2+U39))</f>
        <v/>
      </c>
      <c r="Z42" s="183"/>
      <c r="AA42" s="40"/>
      <c r="AB42" s="40"/>
      <c r="AC42" s="40"/>
    </row>
    <row r="43" spans="1:29" ht="33" customHeight="1" x14ac:dyDescent="0.15">
      <c r="A43" s="44"/>
      <c r="B43" s="58" t="s">
        <v>229</v>
      </c>
      <c r="C43" s="235" t="str" cm="1">
        <f t="array" aca="1" ref="C43" ca="1">IF(INDIRECT("事前検証計算用!K"&amp;2+C39)="","",INDIRECT("事前検証計算用!K"&amp;2+C39))</f>
        <v/>
      </c>
      <c r="D43" s="236"/>
      <c r="E43" s="237" t="str" cm="1">
        <f t="array" aca="1" ref="E43" ca="1">IF(INDIRECT("事前検証計算用!L"&amp;2+C39)="","",INDIRECT("事前検証計算用!L"&amp;2+C39))</f>
        <v/>
      </c>
      <c r="F43" s="236"/>
      <c r="G43" s="182" t="str" cm="1">
        <f t="array" aca="1" ref="G43" ca="1">IF(INDIRECT("事前検証計算用!M"&amp;2+C39)="","",INDIRECT("事前検証計算用!M"&amp;2+C39))</f>
        <v/>
      </c>
      <c r="H43" s="183"/>
      <c r="I43" s="235" t="str" cm="1">
        <f t="array" aca="1" ref="I43" ca="1">IF(INDIRECT("事前検証計算用!K"&amp;2+I39)="","",INDIRECT("事前検証計算用!K"&amp;2+I39))</f>
        <v/>
      </c>
      <c r="J43" s="236"/>
      <c r="K43" s="237" t="str" cm="1">
        <f t="array" aca="1" ref="K43" ca="1">IF(INDIRECT("事前検証計算用!L"&amp;2+I39)="","",INDIRECT("事前検証計算用!L"&amp;2+I39))</f>
        <v/>
      </c>
      <c r="L43" s="236"/>
      <c r="M43" s="182" t="str" cm="1">
        <f t="array" aca="1" ref="M43" ca="1">IF(INDIRECT("事前検証計算用!M"&amp;2+I39)="","",INDIRECT("事前検証計算用!M"&amp;2+I39))</f>
        <v/>
      </c>
      <c r="N43" s="183"/>
      <c r="O43" s="235" t="str" cm="1">
        <f t="array" aca="1" ref="O43" ca="1">IF(INDIRECT("事前検証計算用!K"&amp;2+O39)="","",INDIRECT("事前検証計算用!K"&amp;2+O39))</f>
        <v/>
      </c>
      <c r="P43" s="236"/>
      <c r="Q43" s="237" t="str" cm="1">
        <f t="array" aca="1" ref="Q43" ca="1">IF(INDIRECT("事前検証計算用!L"&amp;2+O39)="","",INDIRECT("事前検証計算用!L"&amp;2+O39))</f>
        <v/>
      </c>
      <c r="R43" s="236"/>
      <c r="S43" s="182" t="str" cm="1">
        <f t="array" aca="1" ref="S43" ca="1">IF(INDIRECT("事前検証計算用!M"&amp;2+O39)="","",INDIRECT("事前検証計算用!M"&amp;2+O39))</f>
        <v/>
      </c>
      <c r="T43" s="183"/>
      <c r="U43" s="235" t="str" cm="1">
        <f t="array" aca="1" ref="U43" ca="1">IF(INDIRECT("事前検証計算用!K"&amp;2+U39)="","",INDIRECT("事前検証計算用!K"&amp;2+U39))</f>
        <v/>
      </c>
      <c r="V43" s="236"/>
      <c r="W43" s="237" t="str" cm="1">
        <f t="array" aca="1" ref="W43" ca="1">IF(INDIRECT("事前検証計算用!L"&amp;2+U39)="","",INDIRECT("事前検証計算用!L"&amp;2+U39))</f>
        <v/>
      </c>
      <c r="X43" s="236"/>
      <c r="Y43" s="182" t="str" cm="1">
        <f t="array" aca="1" ref="Y43" ca="1">IF(INDIRECT("事前検証計算用!M"&amp;2+U39)="","",INDIRECT("事前検証計算用!M"&amp;2+U39))</f>
        <v/>
      </c>
      <c r="Z43" s="183"/>
      <c r="AA43" s="40"/>
      <c r="AC43" s="50"/>
    </row>
    <row r="44" spans="1:29" ht="33" customHeight="1" thickBot="1" x14ac:dyDescent="0.2">
      <c r="A44" s="44"/>
      <c r="B44" s="59" t="s">
        <v>230</v>
      </c>
      <c r="C44" s="232" t="str" cm="1">
        <f t="array" aca="1" ref="C44" ca="1">IF(INDIRECT("事前検証計算用!Q"&amp;2+C39)="","",INDIRECT("事前検証計算用!Q"&amp;2+C39))</f>
        <v/>
      </c>
      <c r="D44" s="233"/>
      <c r="E44" s="234" t="str" cm="1">
        <f t="array" aca="1" ref="E44" ca="1">IF(INDIRECT("事前検証計算用!R"&amp;2+C39)="","",INDIRECT("事前検証計算用!R"&amp;2+C39))</f>
        <v/>
      </c>
      <c r="F44" s="233"/>
      <c r="G44" s="185" t="str" cm="1">
        <f t="array" aca="1" ref="G44" ca="1">IF(INDIRECT("事前検証計算用!S"&amp;2+C39)="","",INDIRECT("事前検証計算用!S"&amp;2+C39))</f>
        <v/>
      </c>
      <c r="H44" s="186"/>
      <c r="I44" s="232" t="str" cm="1">
        <f t="array" aca="1" ref="I44" ca="1">IF(INDIRECT("事前検証計算用!Q"&amp;2+I39)="","",INDIRECT("事前検証計算用!Q"&amp;2+I39))</f>
        <v/>
      </c>
      <c r="J44" s="233"/>
      <c r="K44" s="234" t="str" cm="1">
        <f t="array" aca="1" ref="K44" ca="1">IF(INDIRECT("事前検証計算用!R"&amp;2+I39)="","",INDIRECT("事前検証計算用!R"&amp;2+I39))</f>
        <v/>
      </c>
      <c r="L44" s="233"/>
      <c r="M44" s="185" t="str" cm="1">
        <f t="array" aca="1" ref="M44" ca="1">IF(INDIRECT("事前検証計算用!S"&amp;2+I39)="","",INDIRECT("事前検証計算用!S"&amp;2+I39))</f>
        <v/>
      </c>
      <c r="N44" s="186"/>
      <c r="O44" s="232" t="str" cm="1">
        <f t="array" aca="1" ref="O44" ca="1">IF(INDIRECT("事前検証計算用!Q"&amp;2+O39)="","",INDIRECT("事前検証計算用!Q"&amp;2+O39))</f>
        <v/>
      </c>
      <c r="P44" s="233"/>
      <c r="Q44" s="234" t="str" cm="1">
        <f t="array" aca="1" ref="Q44" ca="1">IF(INDIRECT("事前検証計算用!R"&amp;2+O39)="","",INDIRECT("事前検証計算用!R"&amp;2+O39))</f>
        <v/>
      </c>
      <c r="R44" s="233"/>
      <c r="S44" s="185" t="str" cm="1">
        <f t="array" aca="1" ref="S44" ca="1">IF(INDIRECT("事前検証計算用!S"&amp;2+O39)="","",INDIRECT("事前検証計算用!S"&amp;2+O39))</f>
        <v/>
      </c>
      <c r="T44" s="186"/>
      <c r="U44" s="232" t="str" cm="1">
        <f t="array" aca="1" ref="U44" ca="1">IF(INDIRECT("事前検証計算用!Q"&amp;2+U39)="","",INDIRECT("事前検証計算用!Q"&amp;2+U39))</f>
        <v/>
      </c>
      <c r="V44" s="233"/>
      <c r="W44" s="234" t="str" cm="1">
        <f t="array" aca="1" ref="W44" ca="1">IF(INDIRECT("事前検証計算用!R"&amp;2+U39)="","",INDIRECT("事前検証計算用!R"&amp;2+U39))</f>
        <v/>
      </c>
      <c r="X44" s="233"/>
      <c r="Y44" s="185" t="str" cm="1">
        <f t="array" aca="1" ref="Y44" ca="1">IF(INDIRECT("事前検証計算用!S"&amp;2+U39)="","",INDIRECT("事前検証計算用!S"&amp;2+U39))</f>
        <v/>
      </c>
      <c r="Z44" s="186"/>
      <c r="AA44" s="40"/>
      <c r="AC44" s="50"/>
    </row>
    <row r="45" spans="1:29" ht="75" customHeight="1" x14ac:dyDescent="0.15">
      <c r="B45" s="42"/>
      <c r="C45" s="244">
        <v>21</v>
      </c>
      <c r="D45" s="245"/>
      <c r="E45" s="241" t="str" cm="1">
        <f t="array" aca="1" ref="E45" ca="1">IF(INDIRECT("事前検証計算用!G"&amp;2+C45)="","",INDIRECT("事前検証計算用!G"&amp;2+C45))</f>
        <v/>
      </c>
      <c r="F45" s="242"/>
      <c r="G45" s="242"/>
      <c r="H45" s="243"/>
      <c r="I45" s="244">
        <v>22</v>
      </c>
      <c r="J45" s="245"/>
      <c r="K45" s="241" t="str" cm="1">
        <f t="array" aca="1" ref="K45" ca="1">IF(INDIRECT("事前検証計算用!G"&amp;2+I45)="","",INDIRECT("事前検証計算用!G"&amp;2+I45))</f>
        <v/>
      </c>
      <c r="L45" s="242"/>
      <c r="M45" s="242"/>
      <c r="N45" s="243"/>
      <c r="O45" s="244">
        <v>23</v>
      </c>
      <c r="P45" s="245"/>
      <c r="Q45" s="241" t="str" cm="1">
        <f t="array" aca="1" ref="Q45" ca="1">IF(INDIRECT("事前検証計算用!G"&amp;2+O45)="","",INDIRECT("事前検証計算用!G"&amp;2+O45))</f>
        <v/>
      </c>
      <c r="R45" s="242"/>
      <c r="S45" s="242"/>
      <c r="T45" s="243"/>
      <c r="U45" s="244">
        <v>24</v>
      </c>
      <c r="V45" s="245"/>
      <c r="W45" s="241" t="str" cm="1">
        <f t="array" aca="1" ref="W45" ca="1">IF(INDIRECT("事前検証計算用!G"&amp;2+U45)="","",INDIRECT("事前検証計算用!G"&amp;2+U45))</f>
        <v/>
      </c>
      <c r="X45" s="242"/>
      <c r="Y45" s="242"/>
      <c r="Z45" s="243"/>
      <c r="AA45" s="40"/>
      <c r="AC45" s="50"/>
    </row>
    <row r="46" spans="1:29" ht="22.5" customHeight="1" thickBot="1" x14ac:dyDescent="0.2">
      <c r="B46" s="41"/>
      <c r="C46" s="190" t="s">
        <v>225</v>
      </c>
      <c r="D46" s="191"/>
      <c r="E46" s="191" t="s">
        <v>226</v>
      </c>
      <c r="F46" s="191"/>
      <c r="G46" s="191" t="s">
        <v>227</v>
      </c>
      <c r="H46" s="192"/>
      <c r="I46" s="190" t="s">
        <v>225</v>
      </c>
      <c r="J46" s="191"/>
      <c r="K46" s="191" t="s">
        <v>226</v>
      </c>
      <c r="L46" s="191"/>
      <c r="M46" s="191" t="s">
        <v>227</v>
      </c>
      <c r="N46" s="192"/>
      <c r="O46" s="190" t="s">
        <v>225</v>
      </c>
      <c r="P46" s="191"/>
      <c r="Q46" s="191" t="s">
        <v>226</v>
      </c>
      <c r="R46" s="191"/>
      <c r="S46" s="191" t="s">
        <v>227</v>
      </c>
      <c r="T46" s="192"/>
      <c r="U46" s="190" t="s">
        <v>225</v>
      </c>
      <c r="V46" s="191"/>
      <c r="W46" s="191" t="s">
        <v>226</v>
      </c>
      <c r="X46" s="191"/>
      <c r="Y46" s="191" t="s">
        <v>227</v>
      </c>
      <c r="Z46" s="192"/>
      <c r="AA46" s="40"/>
      <c r="AC46" s="50"/>
    </row>
    <row r="47" spans="1:29" ht="33" customHeight="1" x14ac:dyDescent="0.15">
      <c r="A47" s="44"/>
      <c r="B47" s="57" t="s">
        <v>224</v>
      </c>
      <c r="C47" s="238" t="str" cm="1">
        <f t="array" aca="1" ref="C47" ca="1">IF(INDIRECT("事前検証計算用!H"&amp;2+C45)="","",INDIRECT("事前検証計算用!H"&amp;2+C45))</f>
        <v/>
      </c>
      <c r="D47" s="188"/>
      <c r="E47" s="239" t="str" cm="1">
        <f t="array" aca="1" ref="E47" ca="1">IF(INDIRECT("事前検証計算用!I"&amp;2+C45)="","",INDIRECT("事前検証計算用!I"&amp;2+C45))</f>
        <v/>
      </c>
      <c r="F47" s="238"/>
      <c r="G47" s="239" t="str" cm="1">
        <f t="array" aca="1" ref="G47" ca="1">IF(INDIRECT("事前検証計算用!J"&amp;2+C45)="","",INDIRECT("事前検証計算用!J"&amp;2+C45))</f>
        <v/>
      </c>
      <c r="H47" s="240"/>
      <c r="I47" s="238" t="str" cm="1">
        <f t="array" aca="1" ref="I47" ca="1">IF(INDIRECT("事前検証計算用!H"&amp;2+I45)="","",INDIRECT("事前検証計算用!H"&amp;2+I45))</f>
        <v/>
      </c>
      <c r="J47" s="188"/>
      <c r="K47" s="239" t="str" cm="1">
        <f t="array" aca="1" ref="K47" ca="1">IF(INDIRECT("事前検証計算用!I"&amp;2+I45)="","",INDIRECT("事前検証計算用!I"&amp;2+I45))</f>
        <v/>
      </c>
      <c r="L47" s="238"/>
      <c r="M47" s="239" t="str" cm="1">
        <f t="array" aca="1" ref="M47" ca="1">IF(INDIRECT("事前検証計算用!J"&amp;2+I45)="","",INDIRECT("事前検証計算用!J"&amp;2+I45))</f>
        <v/>
      </c>
      <c r="N47" s="240"/>
      <c r="O47" s="238" t="str" cm="1">
        <f t="array" aca="1" ref="O47" ca="1">IF(INDIRECT("事前検証計算用!H"&amp;2+O45)="","",INDIRECT("事前検証計算用!H"&amp;2+O45))</f>
        <v/>
      </c>
      <c r="P47" s="188"/>
      <c r="Q47" s="239" t="str" cm="1">
        <f t="array" aca="1" ref="Q47" ca="1">IF(INDIRECT("事前検証計算用!I"&amp;2+O45)="","",INDIRECT("事前検証計算用!I"&amp;2+O45))</f>
        <v/>
      </c>
      <c r="R47" s="238"/>
      <c r="S47" s="239" t="str" cm="1">
        <f t="array" aca="1" ref="S47" ca="1">IF(INDIRECT("事前検証計算用!J"&amp;2+O45)="","",INDIRECT("事前検証計算用!J"&amp;2+O45))</f>
        <v/>
      </c>
      <c r="T47" s="240"/>
      <c r="U47" s="238" t="str" cm="1">
        <f t="array" aca="1" ref="U47" ca="1">IF(INDIRECT("事前検証計算用!H"&amp;2+U45)="","",INDIRECT("事前検証計算用!H"&amp;2+U45))</f>
        <v/>
      </c>
      <c r="V47" s="188"/>
      <c r="W47" s="239" t="str" cm="1">
        <f t="array" aca="1" ref="W47" ca="1">IF(INDIRECT("事前検証計算用!I"&amp;2+U45)="","",INDIRECT("事前検証計算用!I"&amp;2+U45))</f>
        <v/>
      </c>
      <c r="X47" s="238"/>
      <c r="Y47" s="239" t="str" cm="1">
        <f t="array" aca="1" ref="Y47" ca="1">IF(INDIRECT("事前検証計算用!J"&amp;2+U45)="","",INDIRECT("事前検証計算用!J"&amp;2+U45))</f>
        <v/>
      </c>
      <c r="Z47" s="240"/>
      <c r="AA47" s="40"/>
      <c r="AC47" s="50"/>
    </row>
    <row r="48" spans="1:29" ht="33" customHeight="1" x14ac:dyDescent="0.15">
      <c r="A48" s="44"/>
      <c r="B48" s="58" t="s">
        <v>228</v>
      </c>
      <c r="C48" s="236" t="str" cm="1">
        <f t="array" aca="1" ref="C48" ca="1">IF(INDIRECT("事前検証計算用!N"&amp;2+C45)="","",INDIRECT("事前検証計算用!N"&amp;2+C45))</f>
        <v/>
      </c>
      <c r="D48" s="182"/>
      <c r="E48" s="182" t="str" cm="1">
        <f t="array" aca="1" ref="E48" ca="1">IF(INDIRECT("事前検証計算用!O"&amp;2+C45)="","",INDIRECT("事前検証計算用!O"&amp;2+C45))</f>
        <v/>
      </c>
      <c r="F48" s="182"/>
      <c r="G48" s="182" t="str" cm="1">
        <f t="array" aca="1" ref="G48" ca="1">IF(INDIRECT("事前検証計算用!P"&amp;2+C45)="","",INDIRECT("事前検証計算用!P"&amp;2+C45))</f>
        <v/>
      </c>
      <c r="H48" s="183"/>
      <c r="I48" s="236" t="str" cm="1">
        <f t="array" aca="1" ref="I48" ca="1">IF(INDIRECT("事前検証計算用!N"&amp;2+I45)="","",INDIRECT("事前検証計算用!N"&amp;2+I45))</f>
        <v/>
      </c>
      <c r="J48" s="182"/>
      <c r="K48" s="182" t="str" cm="1">
        <f t="array" aca="1" ref="K48" ca="1">IF(INDIRECT("事前検証計算用!O"&amp;2+I45)="","",INDIRECT("事前検証計算用!O"&amp;2+I45))</f>
        <v/>
      </c>
      <c r="L48" s="182"/>
      <c r="M48" s="182" t="str" cm="1">
        <f t="array" aca="1" ref="M48" ca="1">IF(INDIRECT("事前検証計算用!P"&amp;2+I45)="","",INDIRECT("事前検証計算用!P"&amp;2+I45))</f>
        <v/>
      </c>
      <c r="N48" s="183"/>
      <c r="O48" s="236" t="str" cm="1">
        <f t="array" aca="1" ref="O48" ca="1">IF(INDIRECT("事前検証計算用!N"&amp;2+O45)="","",INDIRECT("事前検証計算用!N"&amp;2+O45))</f>
        <v/>
      </c>
      <c r="P48" s="182"/>
      <c r="Q48" s="182" t="str" cm="1">
        <f t="array" aca="1" ref="Q48" ca="1">IF(INDIRECT("事前検証計算用!O"&amp;2+O45)="","",INDIRECT("事前検証計算用!O"&amp;2+O45))</f>
        <v/>
      </c>
      <c r="R48" s="182"/>
      <c r="S48" s="182" t="str" cm="1">
        <f t="array" aca="1" ref="S48" ca="1">IF(INDIRECT("事前検証計算用!P"&amp;2+O45)="","",INDIRECT("事前検証計算用!P"&amp;2+O45))</f>
        <v/>
      </c>
      <c r="T48" s="183"/>
      <c r="U48" s="236" t="str" cm="1">
        <f t="array" aca="1" ref="U48" ca="1">IF(INDIRECT("事前検証計算用!N"&amp;2+U45)="","",INDIRECT("事前検証計算用!N"&amp;2+U45))</f>
        <v/>
      </c>
      <c r="V48" s="182"/>
      <c r="W48" s="182" t="str" cm="1">
        <f t="array" aca="1" ref="W48" ca="1">IF(INDIRECT("事前検証計算用!O"&amp;2+U45)="","",INDIRECT("事前検証計算用!O"&amp;2+U45))</f>
        <v/>
      </c>
      <c r="X48" s="182"/>
      <c r="Y48" s="182" t="str" cm="1">
        <f t="array" aca="1" ref="Y48" ca="1">IF(INDIRECT("事前検証計算用!P"&amp;2+U45)="","",INDIRECT("事前検証計算用!P"&amp;2+U45))</f>
        <v/>
      </c>
      <c r="Z48" s="183"/>
      <c r="AA48" s="40"/>
      <c r="AC48" s="50"/>
    </row>
    <row r="49" spans="1:29" ht="33" customHeight="1" x14ac:dyDescent="0.15">
      <c r="A49" s="44"/>
      <c r="B49" s="58" t="s">
        <v>229</v>
      </c>
      <c r="C49" s="235" t="str" cm="1">
        <f t="array" aca="1" ref="C49" ca="1">IF(INDIRECT("事前検証計算用!K"&amp;2+C45)="","",INDIRECT("事前検証計算用!K"&amp;2+C45))</f>
        <v/>
      </c>
      <c r="D49" s="236"/>
      <c r="E49" s="237" t="str" cm="1">
        <f t="array" aca="1" ref="E49" ca="1">IF(INDIRECT("事前検証計算用!L"&amp;2+C45)="","",INDIRECT("事前検証計算用!L"&amp;2+C45))</f>
        <v/>
      </c>
      <c r="F49" s="236"/>
      <c r="G49" s="182" t="str" cm="1">
        <f t="array" aca="1" ref="G49" ca="1">IF(INDIRECT("事前検証計算用!M"&amp;2+C45)="","",INDIRECT("事前検証計算用!M"&amp;2+C45))</f>
        <v/>
      </c>
      <c r="H49" s="183"/>
      <c r="I49" s="235" t="str" cm="1">
        <f t="array" aca="1" ref="I49" ca="1">IF(INDIRECT("事前検証計算用!K"&amp;2+I45)="","",INDIRECT("事前検証計算用!K"&amp;2+I45))</f>
        <v/>
      </c>
      <c r="J49" s="236"/>
      <c r="K49" s="237" t="str" cm="1">
        <f t="array" aca="1" ref="K49" ca="1">IF(INDIRECT("事前検証計算用!L"&amp;2+I45)="","",INDIRECT("事前検証計算用!L"&amp;2+I45))</f>
        <v/>
      </c>
      <c r="L49" s="236"/>
      <c r="M49" s="182" t="str" cm="1">
        <f t="array" aca="1" ref="M49" ca="1">IF(INDIRECT("事前検証計算用!M"&amp;2+I45)="","",INDIRECT("事前検証計算用!M"&amp;2+I45))</f>
        <v/>
      </c>
      <c r="N49" s="183"/>
      <c r="O49" s="235" t="str" cm="1">
        <f t="array" aca="1" ref="O49" ca="1">IF(INDIRECT("事前検証計算用!K"&amp;2+O45)="","",INDIRECT("事前検証計算用!K"&amp;2+O45))</f>
        <v/>
      </c>
      <c r="P49" s="236"/>
      <c r="Q49" s="237" t="str" cm="1">
        <f t="array" aca="1" ref="Q49" ca="1">IF(INDIRECT("事前検証計算用!L"&amp;2+O45)="","",INDIRECT("事前検証計算用!L"&amp;2+O45))</f>
        <v/>
      </c>
      <c r="R49" s="236"/>
      <c r="S49" s="182" t="str" cm="1">
        <f t="array" aca="1" ref="S49" ca="1">IF(INDIRECT("事前検証計算用!M"&amp;2+O45)="","",INDIRECT("事前検証計算用!M"&amp;2+O45))</f>
        <v/>
      </c>
      <c r="T49" s="183"/>
      <c r="U49" s="235" t="str" cm="1">
        <f t="array" aca="1" ref="U49" ca="1">IF(INDIRECT("事前検証計算用!K"&amp;2+U45)="","",INDIRECT("事前検証計算用!K"&amp;2+U45))</f>
        <v/>
      </c>
      <c r="V49" s="236"/>
      <c r="W49" s="237" t="str" cm="1">
        <f t="array" aca="1" ref="W49" ca="1">IF(INDIRECT("事前検証計算用!L"&amp;2+U45)="","",INDIRECT("事前検証計算用!L"&amp;2+U45))</f>
        <v/>
      </c>
      <c r="X49" s="236"/>
      <c r="Y49" s="182" t="str" cm="1">
        <f t="array" aca="1" ref="Y49" ca="1">IF(INDIRECT("事前検証計算用!M"&amp;2+U45)="","",INDIRECT("事前検証計算用!M"&amp;2+U45))</f>
        <v/>
      </c>
      <c r="Z49" s="183"/>
      <c r="AA49" s="40"/>
      <c r="AC49" s="50"/>
    </row>
    <row r="50" spans="1:29" ht="33" customHeight="1" thickBot="1" x14ac:dyDescent="0.2">
      <c r="A50" s="44"/>
      <c r="B50" s="59" t="s">
        <v>230</v>
      </c>
      <c r="C50" s="232" t="str" cm="1">
        <f t="array" aca="1" ref="C50" ca="1">IF(INDIRECT("事前検証計算用!Q"&amp;2+C45)="","",INDIRECT("事前検証計算用!Q"&amp;2+C45))</f>
        <v/>
      </c>
      <c r="D50" s="233"/>
      <c r="E50" s="234" t="str" cm="1">
        <f t="array" aca="1" ref="E50" ca="1">IF(INDIRECT("事前検証計算用!R"&amp;2+C45)="","",INDIRECT("事前検証計算用!R"&amp;2+C45))</f>
        <v/>
      </c>
      <c r="F50" s="233"/>
      <c r="G50" s="185" t="str" cm="1">
        <f t="array" aca="1" ref="G50" ca="1">IF(INDIRECT("事前検証計算用!S"&amp;2+C45)="","",INDIRECT("事前検証計算用!S"&amp;2+C45))</f>
        <v/>
      </c>
      <c r="H50" s="186"/>
      <c r="I50" s="232" t="str" cm="1">
        <f t="array" aca="1" ref="I50" ca="1">IF(INDIRECT("事前検証計算用!Q"&amp;2+I45)="","",INDIRECT("事前検証計算用!Q"&amp;2+I45))</f>
        <v/>
      </c>
      <c r="J50" s="233"/>
      <c r="K50" s="234" t="str" cm="1">
        <f t="array" aca="1" ref="K50" ca="1">IF(INDIRECT("事前検証計算用!R"&amp;2+I45)="","",INDIRECT("事前検証計算用!R"&amp;2+I45))</f>
        <v/>
      </c>
      <c r="L50" s="233"/>
      <c r="M50" s="185" t="str" cm="1">
        <f t="array" aca="1" ref="M50" ca="1">IF(INDIRECT("事前検証計算用!S"&amp;2+I45)="","",INDIRECT("事前検証計算用!S"&amp;2+I45))</f>
        <v/>
      </c>
      <c r="N50" s="186"/>
      <c r="O50" s="232" t="str" cm="1">
        <f t="array" aca="1" ref="O50" ca="1">IF(INDIRECT("事前検証計算用!Q"&amp;2+O45)="","",INDIRECT("事前検証計算用!Q"&amp;2+O45))</f>
        <v/>
      </c>
      <c r="P50" s="233"/>
      <c r="Q50" s="234" t="str" cm="1">
        <f t="array" aca="1" ref="Q50" ca="1">IF(INDIRECT("事前検証計算用!R"&amp;2+O45)="","",INDIRECT("事前検証計算用!R"&amp;2+O45))</f>
        <v/>
      </c>
      <c r="R50" s="233"/>
      <c r="S50" s="185" t="str" cm="1">
        <f t="array" aca="1" ref="S50" ca="1">IF(INDIRECT("事前検証計算用!S"&amp;2+O45)="","",INDIRECT("事前検証計算用!S"&amp;2+O45))</f>
        <v/>
      </c>
      <c r="T50" s="186"/>
      <c r="U50" s="232" t="str" cm="1">
        <f t="array" aca="1" ref="U50" ca="1">IF(INDIRECT("事前検証計算用!Q"&amp;2+U45)="","",INDIRECT("事前検証計算用!Q"&amp;2+U45))</f>
        <v/>
      </c>
      <c r="V50" s="233"/>
      <c r="W50" s="234" t="str" cm="1">
        <f t="array" aca="1" ref="W50" ca="1">IF(INDIRECT("事前検証計算用!R"&amp;2+U45)="","",INDIRECT("事前検証計算用!R"&amp;2+U45))</f>
        <v/>
      </c>
      <c r="X50" s="233"/>
      <c r="Y50" s="185" t="str" cm="1">
        <f t="array" aca="1" ref="Y50" ca="1">IF(INDIRECT("事前検証計算用!S"&amp;2+U45)="","",INDIRECT("事前検証計算用!S"&amp;2+U45))</f>
        <v/>
      </c>
      <c r="Z50" s="186"/>
      <c r="AA50" s="40"/>
      <c r="AC50" s="50"/>
    </row>
    <row r="51" spans="1:29" ht="75" customHeight="1" x14ac:dyDescent="0.15">
      <c r="B51" s="42"/>
      <c r="C51" s="244">
        <v>25</v>
      </c>
      <c r="D51" s="245"/>
      <c r="E51" s="241" t="str" cm="1">
        <f t="array" aca="1" ref="E51" ca="1">IF(INDIRECT("事前検証計算用!G"&amp;2+C51)="","",INDIRECT("事前検証計算用!G"&amp;2+C51))</f>
        <v/>
      </c>
      <c r="F51" s="242"/>
      <c r="G51" s="242"/>
      <c r="H51" s="243"/>
      <c r="I51" s="244">
        <v>26</v>
      </c>
      <c r="J51" s="245"/>
      <c r="K51" s="241" t="str" cm="1">
        <f t="array" aca="1" ref="K51" ca="1">IF(INDIRECT("事前検証計算用!G"&amp;2+I51)="","",INDIRECT("事前検証計算用!G"&amp;2+I51))</f>
        <v/>
      </c>
      <c r="L51" s="242"/>
      <c r="M51" s="242"/>
      <c r="N51" s="243"/>
      <c r="O51" s="244">
        <v>27</v>
      </c>
      <c r="P51" s="245"/>
      <c r="Q51" s="241" t="str" cm="1">
        <f t="array" aca="1" ref="Q51" ca="1">IF(INDIRECT("事前検証計算用!G"&amp;2+O51)="","",INDIRECT("事前検証計算用!G"&amp;2+O51))</f>
        <v/>
      </c>
      <c r="R51" s="242"/>
      <c r="S51" s="242"/>
      <c r="T51" s="243"/>
      <c r="U51" s="244">
        <v>28</v>
      </c>
      <c r="V51" s="245"/>
      <c r="W51" s="241" t="str" cm="1">
        <f t="array" aca="1" ref="W51" ca="1">IF(INDIRECT("事前検証計算用!G"&amp;2+U51)="","",INDIRECT("事前検証計算用!G"&amp;2+U51))</f>
        <v/>
      </c>
      <c r="X51" s="242"/>
      <c r="Y51" s="242"/>
      <c r="Z51" s="243"/>
      <c r="AA51" s="40"/>
      <c r="AC51" s="50"/>
    </row>
    <row r="52" spans="1:29" ht="22.5" customHeight="1" thickBot="1" x14ac:dyDescent="0.2">
      <c r="B52" s="41"/>
      <c r="C52" s="190" t="s">
        <v>225</v>
      </c>
      <c r="D52" s="191"/>
      <c r="E52" s="191" t="s">
        <v>226</v>
      </c>
      <c r="F52" s="191"/>
      <c r="G52" s="191" t="s">
        <v>227</v>
      </c>
      <c r="H52" s="192"/>
      <c r="I52" s="190" t="s">
        <v>225</v>
      </c>
      <c r="J52" s="191"/>
      <c r="K52" s="191" t="s">
        <v>226</v>
      </c>
      <c r="L52" s="191"/>
      <c r="M52" s="191" t="s">
        <v>227</v>
      </c>
      <c r="N52" s="192"/>
      <c r="O52" s="190" t="s">
        <v>225</v>
      </c>
      <c r="P52" s="191"/>
      <c r="Q52" s="191" t="s">
        <v>226</v>
      </c>
      <c r="R52" s="191"/>
      <c r="S52" s="191" t="s">
        <v>227</v>
      </c>
      <c r="T52" s="192"/>
      <c r="U52" s="190" t="s">
        <v>225</v>
      </c>
      <c r="V52" s="191"/>
      <c r="W52" s="191" t="s">
        <v>226</v>
      </c>
      <c r="X52" s="191"/>
      <c r="Y52" s="191" t="s">
        <v>227</v>
      </c>
      <c r="Z52" s="192"/>
      <c r="AA52" s="40"/>
      <c r="AC52" s="50"/>
    </row>
    <row r="53" spans="1:29" ht="33" customHeight="1" x14ac:dyDescent="0.15">
      <c r="A53" s="44"/>
      <c r="B53" s="57" t="s">
        <v>224</v>
      </c>
      <c r="C53" s="238" t="str" cm="1">
        <f t="array" aca="1" ref="C53" ca="1">IF(INDIRECT("事前検証計算用!H"&amp;2+C51)="","",INDIRECT("事前検証計算用!H"&amp;2+C51))</f>
        <v/>
      </c>
      <c r="D53" s="188"/>
      <c r="E53" s="239" t="str" cm="1">
        <f t="array" aca="1" ref="E53" ca="1">IF(INDIRECT("事前検証計算用!I"&amp;2+C51)="","",INDIRECT("事前検証計算用!I"&amp;2+C51))</f>
        <v/>
      </c>
      <c r="F53" s="238"/>
      <c r="G53" s="239" t="str" cm="1">
        <f t="array" aca="1" ref="G53" ca="1">IF(INDIRECT("事前検証計算用!J"&amp;2+C51)="","",INDIRECT("事前検証計算用!J"&amp;2+C51))</f>
        <v/>
      </c>
      <c r="H53" s="240"/>
      <c r="I53" s="238" t="str" cm="1">
        <f t="array" aca="1" ref="I53" ca="1">IF(INDIRECT("事前検証計算用!H"&amp;2+I51)="","",INDIRECT("事前検証計算用!H"&amp;2+I51))</f>
        <v/>
      </c>
      <c r="J53" s="188"/>
      <c r="K53" s="239" t="str" cm="1">
        <f t="array" aca="1" ref="K53" ca="1">IF(INDIRECT("事前検証計算用!I"&amp;2+I51)="","",INDIRECT("事前検証計算用!I"&amp;2+I51))</f>
        <v/>
      </c>
      <c r="L53" s="238"/>
      <c r="M53" s="239" t="str" cm="1">
        <f t="array" aca="1" ref="M53" ca="1">IF(INDIRECT("事前検証計算用!J"&amp;2+I51)="","",INDIRECT("事前検証計算用!J"&amp;2+I51))</f>
        <v/>
      </c>
      <c r="N53" s="240"/>
      <c r="O53" s="238" t="str" cm="1">
        <f t="array" aca="1" ref="O53" ca="1">IF(INDIRECT("事前検証計算用!H"&amp;2+O51)="","",INDIRECT("事前検証計算用!H"&amp;2+O51))</f>
        <v/>
      </c>
      <c r="P53" s="188"/>
      <c r="Q53" s="239" t="str" cm="1">
        <f t="array" aca="1" ref="Q53" ca="1">IF(INDIRECT("事前検証計算用!I"&amp;2+O51)="","",INDIRECT("事前検証計算用!I"&amp;2+O51))</f>
        <v/>
      </c>
      <c r="R53" s="238"/>
      <c r="S53" s="239" t="str" cm="1">
        <f t="array" aca="1" ref="S53" ca="1">IF(INDIRECT("事前検証計算用!J"&amp;2+O51)="","",INDIRECT("事前検証計算用!J"&amp;2+O51))</f>
        <v/>
      </c>
      <c r="T53" s="240"/>
      <c r="U53" s="238" t="str" cm="1">
        <f t="array" aca="1" ref="U53" ca="1">IF(INDIRECT("事前検証計算用!H"&amp;2+U51)="","",INDIRECT("事前検証計算用!H"&amp;2+U51))</f>
        <v/>
      </c>
      <c r="V53" s="188"/>
      <c r="W53" s="239" t="str" cm="1">
        <f t="array" aca="1" ref="W53" ca="1">IF(INDIRECT("事前検証計算用!I"&amp;2+U51)="","",INDIRECT("事前検証計算用!I"&amp;2+U51))</f>
        <v/>
      </c>
      <c r="X53" s="238"/>
      <c r="Y53" s="239" t="str" cm="1">
        <f t="array" aca="1" ref="Y53" ca="1">IF(INDIRECT("事前検証計算用!J"&amp;2+U51)="","",INDIRECT("事前検証計算用!J"&amp;2+U51))</f>
        <v/>
      </c>
      <c r="Z53" s="240"/>
      <c r="AA53" s="40"/>
      <c r="AC53" s="50"/>
    </row>
    <row r="54" spans="1:29" ht="33" customHeight="1" x14ac:dyDescent="0.15">
      <c r="A54" s="44"/>
      <c r="B54" s="58" t="s">
        <v>228</v>
      </c>
      <c r="C54" s="236" t="str" cm="1">
        <f t="array" aca="1" ref="C54" ca="1">IF(INDIRECT("事前検証計算用!N"&amp;2+C51)="","",INDIRECT("事前検証計算用!N"&amp;2+C51))</f>
        <v/>
      </c>
      <c r="D54" s="182"/>
      <c r="E54" s="182" t="str" cm="1">
        <f t="array" aca="1" ref="E54" ca="1">IF(INDIRECT("事前検証計算用!O"&amp;2+C51)="","",INDIRECT("事前検証計算用!O"&amp;2+C51))</f>
        <v/>
      </c>
      <c r="F54" s="182"/>
      <c r="G54" s="182" t="str" cm="1">
        <f t="array" aca="1" ref="G54" ca="1">IF(INDIRECT("事前検証計算用!P"&amp;2+C51)="","",INDIRECT("事前検証計算用!P"&amp;2+C51))</f>
        <v/>
      </c>
      <c r="H54" s="183"/>
      <c r="I54" s="236" t="str" cm="1">
        <f t="array" aca="1" ref="I54" ca="1">IF(INDIRECT("事前検証計算用!N"&amp;2+I51)="","",INDIRECT("事前検証計算用!N"&amp;2+I51))</f>
        <v/>
      </c>
      <c r="J54" s="182"/>
      <c r="K54" s="182" t="str" cm="1">
        <f t="array" aca="1" ref="K54" ca="1">IF(INDIRECT("事前検証計算用!O"&amp;2+I51)="","",INDIRECT("事前検証計算用!O"&amp;2+I51))</f>
        <v/>
      </c>
      <c r="L54" s="182"/>
      <c r="M54" s="182" t="str" cm="1">
        <f t="array" aca="1" ref="M54" ca="1">IF(INDIRECT("事前検証計算用!P"&amp;2+I51)="","",INDIRECT("事前検証計算用!P"&amp;2+I51))</f>
        <v/>
      </c>
      <c r="N54" s="183"/>
      <c r="O54" s="236" t="str" cm="1">
        <f t="array" aca="1" ref="O54" ca="1">IF(INDIRECT("事前検証計算用!N"&amp;2+O51)="","",INDIRECT("事前検証計算用!N"&amp;2+O51))</f>
        <v/>
      </c>
      <c r="P54" s="182"/>
      <c r="Q54" s="182" t="str" cm="1">
        <f t="array" aca="1" ref="Q54" ca="1">IF(INDIRECT("事前検証計算用!O"&amp;2+O51)="","",INDIRECT("事前検証計算用!O"&amp;2+O51))</f>
        <v/>
      </c>
      <c r="R54" s="182"/>
      <c r="S54" s="182" t="str" cm="1">
        <f t="array" aca="1" ref="S54" ca="1">IF(INDIRECT("事前検証計算用!P"&amp;2+O51)="","",INDIRECT("事前検証計算用!P"&amp;2+O51))</f>
        <v/>
      </c>
      <c r="T54" s="183"/>
      <c r="U54" s="236" t="str" cm="1">
        <f t="array" aca="1" ref="U54" ca="1">IF(INDIRECT("事前検証計算用!N"&amp;2+U51)="","",INDIRECT("事前検証計算用!N"&amp;2+U51))</f>
        <v/>
      </c>
      <c r="V54" s="182"/>
      <c r="W54" s="182" t="str" cm="1">
        <f t="array" aca="1" ref="W54" ca="1">IF(INDIRECT("事前検証計算用!O"&amp;2+U51)="","",INDIRECT("事前検証計算用!O"&amp;2+U51))</f>
        <v/>
      </c>
      <c r="X54" s="182"/>
      <c r="Y54" s="182" t="str" cm="1">
        <f t="array" aca="1" ref="Y54" ca="1">IF(INDIRECT("事前検証計算用!P"&amp;2+U51)="","",INDIRECT("事前検証計算用!P"&amp;2+U51))</f>
        <v/>
      </c>
      <c r="Z54" s="183"/>
      <c r="AA54" s="40"/>
    </row>
    <row r="55" spans="1:29" ht="33" customHeight="1" x14ac:dyDescent="0.15">
      <c r="A55" s="44"/>
      <c r="B55" s="58" t="s">
        <v>229</v>
      </c>
      <c r="C55" s="235" t="str" cm="1">
        <f t="array" aca="1" ref="C55" ca="1">IF(INDIRECT("事前検証計算用!K"&amp;2+C51)="","",INDIRECT("事前検証計算用!K"&amp;2+C51))</f>
        <v/>
      </c>
      <c r="D55" s="236"/>
      <c r="E55" s="237" t="str" cm="1">
        <f t="array" aca="1" ref="E55" ca="1">IF(INDIRECT("事前検証計算用!L"&amp;2+C51)="","",INDIRECT("事前検証計算用!L"&amp;2+C51))</f>
        <v/>
      </c>
      <c r="F55" s="236"/>
      <c r="G55" s="182" t="str" cm="1">
        <f t="array" aca="1" ref="G55" ca="1">IF(INDIRECT("事前検証計算用!M"&amp;2+C51)="","",INDIRECT("事前検証計算用!M"&amp;2+C51))</f>
        <v/>
      </c>
      <c r="H55" s="183"/>
      <c r="I55" s="235" t="str" cm="1">
        <f t="array" aca="1" ref="I55" ca="1">IF(INDIRECT("事前検証計算用!K"&amp;2+I51)="","",INDIRECT("事前検証計算用!K"&amp;2+I51))</f>
        <v/>
      </c>
      <c r="J55" s="236"/>
      <c r="K55" s="237" t="str" cm="1">
        <f t="array" aca="1" ref="K55" ca="1">IF(INDIRECT("事前検証計算用!L"&amp;2+I51)="","",INDIRECT("事前検証計算用!L"&amp;2+I51))</f>
        <v/>
      </c>
      <c r="L55" s="236"/>
      <c r="M55" s="182" t="str" cm="1">
        <f t="array" aca="1" ref="M55" ca="1">IF(INDIRECT("事前検証計算用!M"&amp;2+I51)="","",INDIRECT("事前検証計算用!M"&amp;2+I51))</f>
        <v/>
      </c>
      <c r="N55" s="183"/>
      <c r="O55" s="235" t="str" cm="1">
        <f t="array" aca="1" ref="O55" ca="1">IF(INDIRECT("事前検証計算用!K"&amp;2+O51)="","",INDIRECT("事前検証計算用!K"&amp;2+O51))</f>
        <v/>
      </c>
      <c r="P55" s="236"/>
      <c r="Q55" s="237" t="str" cm="1">
        <f t="array" aca="1" ref="Q55" ca="1">IF(INDIRECT("事前検証計算用!L"&amp;2+O51)="","",INDIRECT("事前検証計算用!L"&amp;2+O51))</f>
        <v/>
      </c>
      <c r="R55" s="236"/>
      <c r="S55" s="182" t="str" cm="1">
        <f t="array" aca="1" ref="S55" ca="1">IF(INDIRECT("事前検証計算用!M"&amp;2+O51)="","",INDIRECT("事前検証計算用!M"&amp;2+O51))</f>
        <v/>
      </c>
      <c r="T55" s="183"/>
      <c r="U55" s="235" t="str" cm="1">
        <f t="array" aca="1" ref="U55" ca="1">IF(INDIRECT("事前検証計算用!K"&amp;2+U51)="","",INDIRECT("事前検証計算用!K"&amp;2+U51))</f>
        <v/>
      </c>
      <c r="V55" s="236"/>
      <c r="W55" s="237" t="str" cm="1">
        <f t="array" aca="1" ref="W55" ca="1">IF(INDIRECT("事前検証計算用!L"&amp;2+U51)="","",INDIRECT("事前検証計算用!L"&amp;2+U51))</f>
        <v/>
      </c>
      <c r="X55" s="236"/>
      <c r="Y55" s="182" t="str" cm="1">
        <f t="array" aca="1" ref="Y55" ca="1">IF(INDIRECT("事前検証計算用!M"&amp;2+U51)="","",INDIRECT("事前検証計算用!M"&amp;2+U51))</f>
        <v/>
      </c>
      <c r="Z55" s="183"/>
      <c r="AA55" s="40"/>
    </row>
    <row r="56" spans="1:29" ht="33" customHeight="1" thickBot="1" x14ac:dyDescent="0.2">
      <c r="A56" s="44"/>
      <c r="B56" s="59" t="s">
        <v>230</v>
      </c>
      <c r="C56" s="232" t="str" cm="1">
        <f t="array" aca="1" ref="C56" ca="1">IF(INDIRECT("事前検証計算用!Q"&amp;2+C51)="","",INDIRECT("事前検証計算用!Q"&amp;2+C51))</f>
        <v/>
      </c>
      <c r="D56" s="233"/>
      <c r="E56" s="234" t="str" cm="1">
        <f t="array" aca="1" ref="E56" ca="1">IF(INDIRECT("事前検証計算用!R"&amp;2+C51)="","",INDIRECT("事前検証計算用!R"&amp;2+C51))</f>
        <v/>
      </c>
      <c r="F56" s="233"/>
      <c r="G56" s="185" t="str" cm="1">
        <f t="array" aca="1" ref="G56" ca="1">IF(INDIRECT("事前検証計算用!S"&amp;2+C51)="","",INDIRECT("事前検証計算用!S"&amp;2+C51))</f>
        <v/>
      </c>
      <c r="H56" s="186"/>
      <c r="I56" s="232" t="str" cm="1">
        <f t="array" aca="1" ref="I56" ca="1">IF(INDIRECT("事前検証計算用!Q"&amp;2+I51)="","",INDIRECT("事前検証計算用!Q"&amp;2+I51))</f>
        <v/>
      </c>
      <c r="J56" s="233"/>
      <c r="K56" s="234" t="str" cm="1">
        <f t="array" aca="1" ref="K56" ca="1">IF(INDIRECT("事前検証計算用!R"&amp;2+I51)="","",INDIRECT("事前検証計算用!R"&amp;2+I51))</f>
        <v/>
      </c>
      <c r="L56" s="233"/>
      <c r="M56" s="185" t="str" cm="1">
        <f t="array" aca="1" ref="M56" ca="1">IF(INDIRECT("事前検証計算用!S"&amp;2+I51)="","",INDIRECT("事前検証計算用!S"&amp;2+I51))</f>
        <v/>
      </c>
      <c r="N56" s="186"/>
      <c r="O56" s="232" t="str" cm="1">
        <f t="array" aca="1" ref="O56" ca="1">IF(INDIRECT("事前検証計算用!Q"&amp;2+O51)="","",INDIRECT("事前検証計算用!Q"&amp;2+O51))</f>
        <v/>
      </c>
      <c r="P56" s="233"/>
      <c r="Q56" s="234" t="str" cm="1">
        <f t="array" aca="1" ref="Q56" ca="1">IF(INDIRECT("事前検証計算用!R"&amp;2+O51)="","",INDIRECT("事前検証計算用!R"&amp;2+O51))</f>
        <v/>
      </c>
      <c r="R56" s="233"/>
      <c r="S56" s="185" t="str" cm="1">
        <f t="array" aca="1" ref="S56" ca="1">IF(INDIRECT("事前検証計算用!S"&amp;2+O51)="","",INDIRECT("事前検証計算用!S"&amp;2+O51))</f>
        <v/>
      </c>
      <c r="T56" s="186"/>
      <c r="U56" s="232" t="str" cm="1">
        <f t="array" aca="1" ref="U56" ca="1">IF(INDIRECT("事前検証計算用!Q"&amp;2+U51)="","",INDIRECT("事前検証計算用!Q"&amp;2+U51))</f>
        <v/>
      </c>
      <c r="V56" s="233"/>
      <c r="W56" s="234" t="str" cm="1">
        <f t="array" aca="1" ref="W56" ca="1">IF(INDIRECT("事前検証計算用!R"&amp;2+U51)="","",INDIRECT("事前検証計算用!R"&amp;2+U51))</f>
        <v/>
      </c>
      <c r="X56" s="233"/>
      <c r="Y56" s="185" t="str" cm="1">
        <f t="array" aca="1" ref="Y56" ca="1">IF(INDIRECT("事前検証計算用!S"&amp;2+U51)="","",INDIRECT("事前検証計算用!S"&amp;2+U51))</f>
        <v/>
      </c>
      <c r="Z56" s="186"/>
      <c r="AA56" s="40"/>
    </row>
    <row r="57" spans="1:29" s="49" customFormat="1" ht="13.5" customHeight="1" x14ac:dyDescent="0.15">
      <c r="A57" s="40"/>
      <c r="B57" s="43"/>
      <c r="C57" s="40"/>
      <c r="D57" s="40"/>
      <c r="E57" s="40"/>
      <c r="F57" s="40"/>
      <c r="G57" s="40"/>
      <c r="H57" s="40"/>
      <c r="I57" s="40"/>
      <c r="J57" s="40"/>
      <c r="K57" s="40"/>
      <c r="L57" s="40"/>
      <c r="M57" s="40"/>
      <c r="N57" s="40"/>
      <c r="O57" s="40"/>
      <c r="P57" s="40"/>
      <c r="Q57" s="40"/>
      <c r="R57" s="40"/>
      <c r="S57" s="40"/>
      <c r="T57" s="40"/>
      <c r="U57" s="40"/>
      <c r="V57" s="40"/>
      <c r="W57" s="40"/>
      <c r="X57" s="40"/>
      <c r="Y57" s="40"/>
      <c r="Z57" s="40"/>
      <c r="AA57" s="40"/>
    </row>
    <row r="58" spans="1:29" s="49" customFormat="1" ht="13.5" customHeight="1" x14ac:dyDescent="0.15">
      <c r="A58" s="40"/>
      <c r="B58" s="41"/>
      <c r="C58" s="40"/>
      <c r="D58" s="40"/>
      <c r="E58" s="40"/>
      <c r="F58" s="40"/>
      <c r="G58" s="40"/>
      <c r="H58" s="40"/>
      <c r="I58" s="40"/>
      <c r="J58" s="40"/>
      <c r="K58" s="40"/>
      <c r="L58" s="40"/>
      <c r="M58" s="40"/>
      <c r="N58" s="40"/>
      <c r="O58" s="40"/>
      <c r="P58" s="40"/>
      <c r="Q58" s="40"/>
      <c r="R58" s="40"/>
      <c r="S58" s="40"/>
      <c r="T58" s="40"/>
      <c r="U58" s="40"/>
      <c r="V58" s="40"/>
      <c r="W58" s="40"/>
      <c r="X58" s="40"/>
      <c r="Y58" s="40"/>
      <c r="Z58" s="40"/>
      <c r="AA58" s="40"/>
    </row>
    <row r="59" spans="1:29" s="49" customFormat="1" ht="30" customHeight="1" x14ac:dyDescent="0.15">
      <c r="A59" s="40"/>
      <c r="B59" s="41"/>
      <c r="C59" s="40"/>
      <c r="D59" s="40"/>
      <c r="E59" s="40"/>
      <c r="F59" s="40"/>
      <c r="G59" s="40"/>
      <c r="H59" s="40"/>
      <c r="I59" s="40"/>
      <c r="J59" s="40"/>
      <c r="K59" s="40"/>
      <c r="L59" s="40"/>
      <c r="M59" s="40"/>
      <c r="N59" s="205" t="str">
        <f>N2</f>
        <v xml:space="preserve"> 依物光            号</v>
      </c>
      <c r="O59" s="206"/>
      <c r="P59" s="206"/>
      <c r="Q59" s="206"/>
      <c r="R59" s="206"/>
      <c r="S59" s="206"/>
      <c r="T59" s="206"/>
      <c r="U59" s="206"/>
      <c r="V59" s="206"/>
      <c r="W59" s="206"/>
      <c r="X59" s="206" t="s">
        <v>33</v>
      </c>
      <c r="Y59" s="206"/>
      <c r="Z59" s="206"/>
      <c r="AA59" s="206"/>
    </row>
    <row r="60" spans="1:29" ht="30" customHeight="1" thickBot="1" x14ac:dyDescent="0.2">
      <c r="B60" s="41"/>
      <c r="C60" s="40"/>
      <c r="D60" s="40"/>
      <c r="E60" s="40"/>
      <c r="F60" s="40"/>
      <c r="G60" s="40"/>
      <c r="H60" s="40"/>
      <c r="I60" s="40"/>
      <c r="J60" s="40"/>
      <c r="K60" s="40"/>
      <c r="L60" s="40"/>
      <c r="M60" s="40"/>
      <c r="N60" s="40"/>
      <c r="O60" s="40"/>
      <c r="P60" s="40"/>
      <c r="Q60" s="40"/>
      <c r="R60" s="40"/>
      <c r="S60" s="40"/>
      <c r="T60" s="40"/>
      <c r="U60" s="40"/>
      <c r="V60" s="40"/>
      <c r="W60" s="40"/>
      <c r="X60" s="40"/>
      <c r="Y60" s="40"/>
      <c r="Z60" s="40"/>
      <c r="AA60" s="40"/>
    </row>
    <row r="61" spans="1:29" ht="74.25" customHeight="1" x14ac:dyDescent="0.15">
      <c r="B61" s="40"/>
      <c r="C61" s="244">
        <v>29</v>
      </c>
      <c r="D61" s="245"/>
      <c r="E61" s="241" t="str" cm="1">
        <f t="array" aca="1" ref="E61" ca="1">IF(INDIRECT("事前検証計算用!G"&amp;2+C61)="","",INDIRECT("事前検証計算用!G"&amp;2+C61))</f>
        <v/>
      </c>
      <c r="F61" s="242"/>
      <c r="G61" s="242"/>
      <c r="H61" s="243"/>
      <c r="I61" s="244">
        <v>30</v>
      </c>
      <c r="J61" s="245"/>
      <c r="K61" s="241" t="str" cm="1">
        <f t="array" aca="1" ref="K61" ca="1">IF(INDIRECT("事前検証計算用!G"&amp;2+I61)="","",INDIRECT("事前検証計算用!G"&amp;2+I61))</f>
        <v/>
      </c>
      <c r="L61" s="242"/>
      <c r="M61" s="242"/>
      <c r="N61" s="243"/>
      <c r="O61" s="244">
        <v>31</v>
      </c>
      <c r="P61" s="245"/>
      <c r="Q61" s="241" t="str" cm="1">
        <f t="array" aca="1" ref="Q61" ca="1">IF(INDIRECT("事前検証計算用!G"&amp;2+O61)="","",INDIRECT("事前検証計算用!G"&amp;2+O61))</f>
        <v/>
      </c>
      <c r="R61" s="242"/>
      <c r="S61" s="242"/>
      <c r="T61" s="243"/>
      <c r="U61" s="244">
        <v>32</v>
      </c>
      <c r="V61" s="245"/>
      <c r="W61" s="241" t="str" cm="1">
        <f t="array" aca="1" ref="W61" ca="1">IF(INDIRECT("事前検証計算用!G"&amp;2+U61)="","",INDIRECT("事前検証計算用!G"&amp;2+U61))</f>
        <v/>
      </c>
      <c r="X61" s="242"/>
      <c r="Y61" s="242"/>
      <c r="Z61" s="243"/>
      <c r="AA61" s="40"/>
    </row>
    <row r="62" spans="1:29" ht="22.5" customHeight="1" thickBot="1" x14ac:dyDescent="0.2">
      <c r="B62" s="41"/>
      <c r="C62" s="211" t="s">
        <v>225</v>
      </c>
      <c r="D62" s="212"/>
      <c r="E62" s="213" t="s">
        <v>226</v>
      </c>
      <c r="F62" s="212"/>
      <c r="G62" s="213" t="s">
        <v>227</v>
      </c>
      <c r="H62" s="214"/>
      <c r="I62" s="211" t="s">
        <v>225</v>
      </c>
      <c r="J62" s="212"/>
      <c r="K62" s="213" t="s">
        <v>226</v>
      </c>
      <c r="L62" s="212"/>
      <c r="M62" s="213" t="s">
        <v>227</v>
      </c>
      <c r="N62" s="214"/>
      <c r="O62" s="211" t="s">
        <v>225</v>
      </c>
      <c r="P62" s="212"/>
      <c r="Q62" s="213" t="s">
        <v>226</v>
      </c>
      <c r="R62" s="212"/>
      <c r="S62" s="213" t="s">
        <v>227</v>
      </c>
      <c r="T62" s="214"/>
      <c r="U62" s="211" t="s">
        <v>225</v>
      </c>
      <c r="V62" s="212"/>
      <c r="W62" s="213" t="s">
        <v>226</v>
      </c>
      <c r="X62" s="212"/>
      <c r="Y62" s="213" t="s">
        <v>227</v>
      </c>
      <c r="Z62" s="214"/>
      <c r="AA62" s="40"/>
    </row>
    <row r="63" spans="1:29" ht="33" customHeight="1" x14ac:dyDescent="0.15">
      <c r="A63" s="44"/>
      <c r="B63" s="57" t="s">
        <v>224</v>
      </c>
      <c r="C63" s="238" t="str" cm="1">
        <f t="array" aca="1" ref="C63" ca="1">IF(INDIRECT("事前検証計算用!H"&amp;2+C61)="","",INDIRECT("事前検証計算用!H"&amp;2+C61))</f>
        <v/>
      </c>
      <c r="D63" s="188"/>
      <c r="E63" s="239" t="str" cm="1">
        <f t="array" aca="1" ref="E63" ca="1">IF(INDIRECT("事前検証計算用!I"&amp;2+C61)="","",INDIRECT("事前検証計算用!I"&amp;2+C61))</f>
        <v/>
      </c>
      <c r="F63" s="238"/>
      <c r="G63" s="239" t="str" cm="1">
        <f t="array" aca="1" ref="G63" ca="1">IF(INDIRECT("事前検証計算用!J"&amp;2+C61)="","",INDIRECT("事前検証計算用!J"&amp;2+C61))</f>
        <v/>
      </c>
      <c r="H63" s="240"/>
      <c r="I63" s="238" t="str" cm="1">
        <f t="array" aca="1" ref="I63" ca="1">IF(INDIRECT("事前検証計算用!H"&amp;2+I61)="","",INDIRECT("事前検証計算用!H"&amp;2+I61))</f>
        <v/>
      </c>
      <c r="J63" s="188"/>
      <c r="K63" s="239" t="str" cm="1">
        <f t="array" aca="1" ref="K63" ca="1">IF(INDIRECT("事前検証計算用!I"&amp;2+I61)="","",INDIRECT("事前検証計算用!I"&amp;2+I61))</f>
        <v/>
      </c>
      <c r="L63" s="238"/>
      <c r="M63" s="239" t="str" cm="1">
        <f t="array" aca="1" ref="M63" ca="1">IF(INDIRECT("事前検証計算用!J"&amp;2+I61)="","",INDIRECT("事前検証計算用!J"&amp;2+I61))</f>
        <v/>
      </c>
      <c r="N63" s="240"/>
      <c r="O63" s="238" t="str" cm="1">
        <f t="array" aca="1" ref="O63" ca="1">IF(INDIRECT("事前検証計算用!H"&amp;2+O61)="","",INDIRECT("事前検証計算用!H"&amp;2+O61))</f>
        <v/>
      </c>
      <c r="P63" s="188"/>
      <c r="Q63" s="239" t="str" cm="1">
        <f t="array" aca="1" ref="Q63" ca="1">IF(INDIRECT("事前検証計算用!I"&amp;2+O61)="","",INDIRECT("事前検証計算用!I"&amp;2+O61))</f>
        <v/>
      </c>
      <c r="R63" s="238"/>
      <c r="S63" s="239" t="str" cm="1">
        <f t="array" aca="1" ref="S63" ca="1">IF(INDIRECT("事前検証計算用!J"&amp;2+O61)="","",INDIRECT("事前検証計算用!J"&amp;2+O61))</f>
        <v/>
      </c>
      <c r="T63" s="240"/>
      <c r="U63" s="238" t="str" cm="1">
        <f t="array" aca="1" ref="U63" ca="1">IF(INDIRECT("事前検証計算用!H"&amp;2+U61)="","",INDIRECT("事前検証計算用!H"&amp;2+U61))</f>
        <v/>
      </c>
      <c r="V63" s="188"/>
      <c r="W63" s="239" t="str" cm="1">
        <f t="array" aca="1" ref="W63" ca="1">IF(INDIRECT("事前検証計算用!I"&amp;2+U61)="","",INDIRECT("事前検証計算用!I"&amp;2+U61))</f>
        <v/>
      </c>
      <c r="X63" s="238"/>
      <c r="Y63" s="239" t="str" cm="1">
        <f t="array" aca="1" ref="Y63" ca="1">IF(INDIRECT("事前検証計算用!J"&amp;2+U61)="","",INDIRECT("事前検証計算用!J"&amp;2+U61))</f>
        <v/>
      </c>
      <c r="Z63" s="240"/>
      <c r="AA63" s="40"/>
    </row>
    <row r="64" spans="1:29" ht="33" customHeight="1" x14ac:dyDescent="0.15">
      <c r="A64" s="44"/>
      <c r="B64" s="58" t="s">
        <v>228</v>
      </c>
      <c r="C64" s="236" t="str" cm="1">
        <f t="array" aca="1" ref="C64" ca="1">IF(INDIRECT("事前検証計算用!N"&amp;2+C61)="","",INDIRECT("事前検証計算用!N"&amp;2+C61))</f>
        <v/>
      </c>
      <c r="D64" s="182"/>
      <c r="E64" s="182" t="str" cm="1">
        <f t="array" aca="1" ref="E64" ca="1">IF(INDIRECT("事前検証計算用!O"&amp;2+C61)="","",INDIRECT("事前検証計算用!O"&amp;2+C61))</f>
        <v/>
      </c>
      <c r="F64" s="182"/>
      <c r="G64" s="182" t="str" cm="1">
        <f t="array" aca="1" ref="G64" ca="1">IF(INDIRECT("事前検証計算用!P"&amp;2+C61)="","",INDIRECT("事前検証計算用!P"&amp;2+C61))</f>
        <v/>
      </c>
      <c r="H64" s="183"/>
      <c r="I64" s="236" t="str" cm="1">
        <f t="array" aca="1" ref="I64" ca="1">IF(INDIRECT("事前検証計算用!N"&amp;2+I61)="","",INDIRECT("事前検証計算用!N"&amp;2+I61))</f>
        <v/>
      </c>
      <c r="J64" s="182"/>
      <c r="K64" s="182" t="str" cm="1">
        <f t="array" aca="1" ref="K64" ca="1">IF(INDIRECT("事前検証計算用!O"&amp;2+I61)="","",INDIRECT("事前検証計算用!O"&amp;2+I61))</f>
        <v/>
      </c>
      <c r="L64" s="182"/>
      <c r="M64" s="182" t="str" cm="1">
        <f t="array" aca="1" ref="M64" ca="1">IF(INDIRECT("事前検証計算用!P"&amp;2+I61)="","",INDIRECT("事前検証計算用!P"&amp;2+I61))</f>
        <v/>
      </c>
      <c r="N64" s="183"/>
      <c r="O64" s="236" t="str" cm="1">
        <f t="array" aca="1" ref="O64" ca="1">IF(INDIRECT("事前検証計算用!N"&amp;2+O61)="","",INDIRECT("事前検証計算用!N"&amp;2+O61))</f>
        <v/>
      </c>
      <c r="P64" s="182"/>
      <c r="Q64" s="182" t="str" cm="1">
        <f t="array" aca="1" ref="Q64" ca="1">IF(INDIRECT("事前検証計算用!O"&amp;2+O61)="","",INDIRECT("事前検証計算用!O"&amp;2+O61))</f>
        <v/>
      </c>
      <c r="R64" s="182"/>
      <c r="S64" s="182" t="str" cm="1">
        <f t="array" aca="1" ref="S64" ca="1">IF(INDIRECT("事前検証計算用!P"&amp;2+O61)="","",INDIRECT("事前検証計算用!P"&amp;2+O61))</f>
        <v/>
      </c>
      <c r="T64" s="183"/>
      <c r="U64" s="236" t="str" cm="1">
        <f t="array" aca="1" ref="U64" ca="1">IF(INDIRECT("事前検証計算用!N"&amp;2+U61)="","",INDIRECT("事前検証計算用!N"&amp;2+U61))</f>
        <v/>
      </c>
      <c r="V64" s="182"/>
      <c r="W64" s="182" t="str" cm="1">
        <f t="array" aca="1" ref="W64" ca="1">IF(INDIRECT("事前検証計算用!O"&amp;2+U61)="","",INDIRECT("事前検証計算用!O"&amp;2+U61))</f>
        <v/>
      </c>
      <c r="X64" s="182"/>
      <c r="Y64" s="182" t="str" cm="1">
        <f t="array" aca="1" ref="Y64" ca="1">IF(INDIRECT("事前検証計算用!P"&amp;2+U61)="","",INDIRECT("事前検証計算用!P"&amp;2+U61))</f>
        <v/>
      </c>
      <c r="Z64" s="183"/>
      <c r="AA64" s="40"/>
    </row>
    <row r="65" spans="1:27" ht="33" customHeight="1" x14ac:dyDescent="0.15">
      <c r="A65" s="44"/>
      <c r="B65" s="58" t="s">
        <v>229</v>
      </c>
      <c r="C65" s="235" t="str" cm="1">
        <f t="array" aca="1" ref="C65" ca="1">IF(INDIRECT("事前検証計算用!K"&amp;2+C61)="","",INDIRECT("事前検証計算用!K"&amp;2+C61))</f>
        <v/>
      </c>
      <c r="D65" s="236"/>
      <c r="E65" s="237" t="str" cm="1">
        <f t="array" aca="1" ref="E65" ca="1">IF(INDIRECT("事前検証計算用!L"&amp;2+C61)="","",INDIRECT("事前検証計算用!L"&amp;2+C61))</f>
        <v/>
      </c>
      <c r="F65" s="236"/>
      <c r="G65" s="182" t="str" cm="1">
        <f t="array" aca="1" ref="G65" ca="1">IF(INDIRECT("事前検証計算用!M"&amp;2+C61)="","",INDIRECT("事前検証計算用!M"&amp;2+C61))</f>
        <v/>
      </c>
      <c r="H65" s="183"/>
      <c r="I65" s="235" t="str" cm="1">
        <f t="array" aca="1" ref="I65" ca="1">IF(INDIRECT("事前検証計算用!K"&amp;2+I61)="","",INDIRECT("事前検証計算用!K"&amp;2+I61))</f>
        <v/>
      </c>
      <c r="J65" s="236"/>
      <c r="K65" s="237" t="str" cm="1">
        <f t="array" aca="1" ref="K65" ca="1">IF(INDIRECT("事前検証計算用!L"&amp;2+I61)="","",INDIRECT("事前検証計算用!L"&amp;2+I61))</f>
        <v/>
      </c>
      <c r="L65" s="236"/>
      <c r="M65" s="182" t="str" cm="1">
        <f t="array" aca="1" ref="M65" ca="1">IF(INDIRECT("事前検証計算用!M"&amp;2+I61)="","",INDIRECT("事前検証計算用!M"&amp;2+I61))</f>
        <v/>
      </c>
      <c r="N65" s="183"/>
      <c r="O65" s="235" t="str" cm="1">
        <f t="array" aca="1" ref="O65" ca="1">IF(INDIRECT("事前検証計算用!K"&amp;2+O61)="","",INDIRECT("事前検証計算用!K"&amp;2+O61))</f>
        <v/>
      </c>
      <c r="P65" s="236"/>
      <c r="Q65" s="237" t="str" cm="1">
        <f t="array" aca="1" ref="Q65" ca="1">IF(INDIRECT("事前検証計算用!L"&amp;2+O61)="","",INDIRECT("事前検証計算用!L"&amp;2+O61))</f>
        <v/>
      </c>
      <c r="R65" s="236"/>
      <c r="S65" s="182" t="str" cm="1">
        <f t="array" aca="1" ref="S65" ca="1">IF(INDIRECT("事前検証計算用!M"&amp;2+O61)="","",INDIRECT("事前検証計算用!M"&amp;2+O61))</f>
        <v/>
      </c>
      <c r="T65" s="183"/>
      <c r="U65" s="235" t="str" cm="1">
        <f t="array" aca="1" ref="U65" ca="1">IF(INDIRECT("事前検証計算用!K"&amp;2+U61)="","",INDIRECT("事前検証計算用!K"&amp;2+U61))</f>
        <v/>
      </c>
      <c r="V65" s="236"/>
      <c r="W65" s="237" t="str" cm="1">
        <f t="array" aca="1" ref="W65" ca="1">IF(INDIRECT("事前検証計算用!L"&amp;2+U61)="","",INDIRECT("事前検証計算用!L"&amp;2+U61))</f>
        <v/>
      </c>
      <c r="X65" s="236"/>
      <c r="Y65" s="182" t="str" cm="1">
        <f t="array" aca="1" ref="Y65" ca="1">IF(INDIRECT("事前検証計算用!M"&amp;2+U61)="","",INDIRECT("事前検証計算用!M"&amp;2+U61))</f>
        <v/>
      </c>
      <c r="Z65" s="183"/>
      <c r="AA65" s="40"/>
    </row>
    <row r="66" spans="1:27" ht="33" customHeight="1" thickBot="1" x14ac:dyDescent="0.2">
      <c r="A66" s="44"/>
      <c r="B66" s="59" t="s">
        <v>230</v>
      </c>
      <c r="C66" s="232" t="str" cm="1">
        <f t="array" aca="1" ref="C66" ca="1">IF(INDIRECT("事前検証計算用!Q"&amp;2+C61)="","",INDIRECT("事前検証計算用!Q"&amp;2+C61))</f>
        <v/>
      </c>
      <c r="D66" s="233"/>
      <c r="E66" s="234" t="str" cm="1">
        <f t="array" aca="1" ref="E66" ca="1">IF(INDIRECT("事前検証計算用!R"&amp;2+C61)="","",INDIRECT("事前検証計算用!R"&amp;2+C61))</f>
        <v/>
      </c>
      <c r="F66" s="233"/>
      <c r="G66" s="185" t="str" cm="1">
        <f t="array" aca="1" ref="G66" ca="1">IF(INDIRECT("事前検証計算用!S"&amp;2+C61)="","",INDIRECT("事前検証計算用!S"&amp;2+C61))</f>
        <v/>
      </c>
      <c r="H66" s="186"/>
      <c r="I66" s="232" t="str" cm="1">
        <f t="array" aca="1" ref="I66" ca="1">IF(INDIRECT("事前検証計算用!Q"&amp;2+I61)="","",INDIRECT("事前検証計算用!Q"&amp;2+I61))</f>
        <v/>
      </c>
      <c r="J66" s="233"/>
      <c r="K66" s="234" t="str" cm="1">
        <f t="array" aca="1" ref="K66" ca="1">IF(INDIRECT("事前検証計算用!R"&amp;2+I61)="","",INDIRECT("事前検証計算用!R"&amp;2+I61))</f>
        <v/>
      </c>
      <c r="L66" s="233"/>
      <c r="M66" s="185" t="str" cm="1">
        <f t="array" aca="1" ref="M66" ca="1">IF(INDIRECT("事前検証計算用!S"&amp;2+I61)="","",INDIRECT("事前検証計算用!S"&amp;2+I61))</f>
        <v/>
      </c>
      <c r="N66" s="186"/>
      <c r="O66" s="232" t="str" cm="1">
        <f t="array" aca="1" ref="O66" ca="1">IF(INDIRECT("事前検証計算用!Q"&amp;2+O61)="","",INDIRECT("事前検証計算用!Q"&amp;2+O61))</f>
        <v/>
      </c>
      <c r="P66" s="233"/>
      <c r="Q66" s="234" t="str" cm="1">
        <f t="array" aca="1" ref="Q66" ca="1">IF(INDIRECT("事前検証計算用!R"&amp;2+O61)="","",INDIRECT("事前検証計算用!R"&amp;2+O61))</f>
        <v/>
      </c>
      <c r="R66" s="233"/>
      <c r="S66" s="185" t="str" cm="1">
        <f t="array" aca="1" ref="S66" ca="1">IF(INDIRECT("事前検証計算用!S"&amp;2+O61)="","",INDIRECT("事前検証計算用!S"&amp;2+O61))</f>
        <v/>
      </c>
      <c r="T66" s="186"/>
      <c r="U66" s="232" t="str" cm="1">
        <f t="array" aca="1" ref="U66" ca="1">IF(INDIRECT("事前検証計算用!Q"&amp;2+U61)="","",INDIRECT("事前検証計算用!Q"&amp;2+U61))</f>
        <v/>
      </c>
      <c r="V66" s="233"/>
      <c r="W66" s="234" t="str" cm="1">
        <f t="array" aca="1" ref="W66" ca="1">IF(INDIRECT("事前検証計算用!R"&amp;2+U61)="","",INDIRECT("事前検証計算用!R"&amp;2+U61))</f>
        <v/>
      </c>
      <c r="X66" s="233"/>
      <c r="Y66" s="185" t="str" cm="1">
        <f t="array" aca="1" ref="Y66" ca="1">IF(INDIRECT("事前検証計算用!S"&amp;2+U61)="","",INDIRECT("事前検証計算用!S"&amp;2+U61))</f>
        <v/>
      </c>
      <c r="Z66" s="186"/>
      <c r="AA66" s="40"/>
    </row>
    <row r="67" spans="1:27" ht="74.25" customHeight="1" x14ac:dyDescent="0.15">
      <c r="B67" s="42"/>
      <c r="C67" s="244">
        <v>33</v>
      </c>
      <c r="D67" s="245"/>
      <c r="E67" s="241" t="str" cm="1">
        <f t="array" aca="1" ref="E67" ca="1">IF(INDIRECT("事前検証計算用!G"&amp;2+C67)="","",INDIRECT("事前検証計算用!G"&amp;2+C67))</f>
        <v/>
      </c>
      <c r="F67" s="242"/>
      <c r="G67" s="242"/>
      <c r="H67" s="243"/>
      <c r="I67" s="244">
        <v>34</v>
      </c>
      <c r="J67" s="245"/>
      <c r="K67" s="241" t="str" cm="1">
        <f t="array" aca="1" ref="K67" ca="1">IF(INDIRECT("事前検証計算用!G"&amp;2+I67)="","",INDIRECT("事前検証計算用!G"&amp;2+I67))</f>
        <v/>
      </c>
      <c r="L67" s="242"/>
      <c r="M67" s="242"/>
      <c r="N67" s="243"/>
      <c r="O67" s="244">
        <v>35</v>
      </c>
      <c r="P67" s="245"/>
      <c r="Q67" s="241" t="str" cm="1">
        <f t="array" aca="1" ref="Q67" ca="1">IF(INDIRECT("事前検証計算用!G"&amp;2+O67)="","",INDIRECT("事前検証計算用!G"&amp;2+O67))</f>
        <v/>
      </c>
      <c r="R67" s="242"/>
      <c r="S67" s="242"/>
      <c r="T67" s="243"/>
      <c r="U67" s="244">
        <v>36</v>
      </c>
      <c r="V67" s="245"/>
      <c r="W67" s="241" t="str" cm="1">
        <f t="array" aca="1" ref="W67" ca="1">IF(INDIRECT("事前検証計算用!G"&amp;2+U67)="","",INDIRECT("事前検証計算用!G"&amp;2+U67))</f>
        <v/>
      </c>
      <c r="X67" s="242"/>
      <c r="Y67" s="242"/>
      <c r="Z67" s="243"/>
      <c r="AA67" s="40"/>
    </row>
    <row r="68" spans="1:27" ht="22.5" customHeight="1" thickBot="1" x14ac:dyDescent="0.2">
      <c r="B68" s="41"/>
      <c r="C68" s="211" t="s">
        <v>225</v>
      </c>
      <c r="D68" s="212"/>
      <c r="E68" s="213" t="s">
        <v>226</v>
      </c>
      <c r="F68" s="212"/>
      <c r="G68" s="213" t="s">
        <v>227</v>
      </c>
      <c r="H68" s="214"/>
      <c r="I68" s="211" t="s">
        <v>225</v>
      </c>
      <c r="J68" s="212"/>
      <c r="K68" s="213" t="s">
        <v>226</v>
      </c>
      <c r="L68" s="212"/>
      <c r="M68" s="213" t="s">
        <v>227</v>
      </c>
      <c r="N68" s="214"/>
      <c r="O68" s="211" t="s">
        <v>225</v>
      </c>
      <c r="P68" s="212"/>
      <c r="Q68" s="213" t="s">
        <v>226</v>
      </c>
      <c r="R68" s="212"/>
      <c r="S68" s="213" t="s">
        <v>227</v>
      </c>
      <c r="T68" s="214"/>
      <c r="U68" s="211" t="s">
        <v>225</v>
      </c>
      <c r="V68" s="212"/>
      <c r="W68" s="213" t="s">
        <v>226</v>
      </c>
      <c r="X68" s="212"/>
      <c r="Y68" s="213" t="s">
        <v>227</v>
      </c>
      <c r="Z68" s="214"/>
      <c r="AA68" s="40"/>
    </row>
    <row r="69" spans="1:27" ht="33" customHeight="1" x14ac:dyDescent="0.15">
      <c r="A69" s="44"/>
      <c r="B69" s="57" t="s">
        <v>224</v>
      </c>
      <c r="C69" s="238" t="str" cm="1">
        <f t="array" aca="1" ref="C69" ca="1">IF(INDIRECT("事前検証計算用!H"&amp;2+C67)="","",INDIRECT("事前検証計算用!H"&amp;2+C67))</f>
        <v/>
      </c>
      <c r="D69" s="188"/>
      <c r="E69" s="239" t="str" cm="1">
        <f t="array" aca="1" ref="E69" ca="1">IF(INDIRECT("事前検証計算用!I"&amp;2+C67)="","",INDIRECT("事前検証計算用!I"&amp;2+C67))</f>
        <v/>
      </c>
      <c r="F69" s="238"/>
      <c r="G69" s="239" t="str" cm="1">
        <f t="array" aca="1" ref="G69" ca="1">IF(INDIRECT("事前検証計算用!J"&amp;2+C67)="","",INDIRECT("事前検証計算用!J"&amp;2+C67))</f>
        <v/>
      </c>
      <c r="H69" s="240"/>
      <c r="I69" s="238" t="str" cm="1">
        <f t="array" aca="1" ref="I69" ca="1">IF(INDIRECT("事前検証計算用!H"&amp;2+I67)="","",INDIRECT("事前検証計算用!H"&amp;2+I67))</f>
        <v/>
      </c>
      <c r="J69" s="188"/>
      <c r="K69" s="239" t="str" cm="1">
        <f t="array" aca="1" ref="K69" ca="1">IF(INDIRECT("事前検証計算用!I"&amp;2+I67)="","",INDIRECT("事前検証計算用!I"&amp;2+I67))</f>
        <v/>
      </c>
      <c r="L69" s="238"/>
      <c r="M69" s="239" t="str" cm="1">
        <f t="array" aca="1" ref="M69" ca="1">IF(INDIRECT("事前検証計算用!J"&amp;2+I67)="","",INDIRECT("事前検証計算用!J"&amp;2+I67))</f>
        <v/>
      </c>
      <c r="N69" s="240"/>
      <c r="O69" s="238" t="str" cm="1">
        <f t="array" aca="1" ref="O69" ca="1">IF(INDIRECT("事前検証計算用!H"&amp;2+O67)="","",INDIRECT("事前検証計算用!H"&amp;2+O67))</f>
        <v/>
      </c>
      <c r="P69" s="188"/>
      <c r="Q69" s="239" t="str" cm="1">
        <f t="array" aca="1" ref="Q69" ca="1">IF(INDIRECT("事前検証計算用!I"&amp;2+O67)="","",INDIRECT("事前検証計算用!I"&amp;2+O67))</f>
        <v/>
      </c>
      <c r="R69" s="238"/>
      <c r="S69" s="239" t="str" cm="1">
        <f t="array" aca="1" ref="S69" ca="1">IF(INDIRECT("事前検証計算用!J"&amp;2+O67)="","",INDIRECT("事前検証計算用!J"&amp;2+O67))</f>
        <v/>
      </c>
      <c r="T69" s="240"/>
      <c r="U69" s="238" t="str" cm="1">
        <f t="array" aca="1" ref="U69" ca="1">IF(INDIRECT("事前検証計算用!H"&amp;2+U67)="","",INDIRECT("事前検証計算用!H"&amp;2+U67))</f>
        <v/>
      </c>
      <c r="V69" s="188"/>
      <c r="W69" s="239" t="str" cm="1">
        <f t="array" aca="1" ref="W69" ca="1">IF(INDIRECT("事前検証計算用!I"&amp;2+U67)="","",INDIRECT("事前検証計算用!I"&amp;2+U67))</f>
        <v/>
      </c>
      <c r="X69" s="238"/>
      <c r="Y69" s="239" t="str" cm="1">
        <f t="array" aca="1" ref="Y69" ca="1">IF(INDIRECT("事前検証計算用!J"&amp;2+U67)="","",INDIRECT("事前検証計算用!J"&amp;2+U67))</f>
        <v/>
      </c>
      <c r="Z69" s="240"/>
      <c r="AA69" s="40"/>
    </row>
    <row r="70" spans="1:27" ht="33" customHeight="1" x14ac:dyDescent="0.15">
      <c r="A70" s="44"/>
      <c r="B70" s="58" t="s">
        <v>228</v>
      </c>
      <c r="C70" s="236" t="str" cm="1">
        <f t="array" aca="1" ref="C70" ca="1">IF(INDIRECT("事前検証計算用!N"&amp;2+C67)="","",INDIRECT("事前検証計算用!N"&amp;2+C67))</f>
        <v/>
      </c>
      <c r="D70" s="182"/>
      <c r="E70" s="182" t="str" cm="1">
        <f t="array" aca="1" ref="E70" ca="1">IF(INDIRECT("事前検証計算用!O"&amp;2+C67)="","",INDIRECT("事前検証計算用!O"&amp;2+C67))</f>
        <v/>
      </c>
      <c r="F70" s="182"/>
      <c r="G70" s="182" t="str" cm="1">
        <f t="array" aca="1" ref="G70" ca="1">IF(INDIRECT("事前検証計算用!P"&amp;2+C67)="","",INDIRECT("事前検証計算用!P"&amp;2+C67))</f>
        <v/>
      </c>
      <c r="H70" s="183"/>
      <c r="I70" s="236" t="str" cm="1">
        <f t="array" aca="1" ref="I70" ca="1">IF(INDIRECT("事前検証計算用!N"&amp;2+I67)="","",INDIRECT("事前検証計算用!N"&amp;2+I67))</f>
        <v/>
      </c>
      <c r="J70" s="182"/>
      <c r="K70" s="182" t="str" cm="1">
        <f t="array" aca="1" ref="K70" ca="1">IF(INDIRECT("事前検証計算用!O"&amp;2+I67)="","",INDIRECT("事前検証計算用!O"&amp;2+I67))</f>
        <v/>
      </c>
      <c r="L70" s="182"/>
      <c r="M70" s="182" t="str" cm="1">
        <f t="array" aca="1" ref="M70" ca="1">IF(INDIRECT("事前検証計算用!P"&amp;2+I67)="","",INDIRECT("事前検証計算用!P"&amp;2+I67))</f>
        <v/>
      </c>
      <c r="N70" s="183"/>
      <c r="O70" s="236" t="str" cm="1">
        <f t="array" aca="1" ref="O70" ca="1">IF(INDIRECT("事前検証計算用!N"&amp;2+O67)="","",INDIRECT("事前検証計算用!N"&amp;2+O67))</f>
        <v/>
      </c>
      <c r="P70" s="182"/>
      <c r="Q70" s="182" t="str" cm="1">
        <f t="array" aca="1" ref="Q70" ca="1">IF(INDIRECT("事前検証計算用!O"&amp;2+O67)="","",INDIRECT("事前検証計算用!O"&amp;2+O67))</f>
        <v/>
      </c>
      <c r="R70" s="182"/>
      <c r="S70" s="182" t="str" cm="1">
        <f t="array" aca="1" ref="S70" ca="1">IF(INDIRECT("事前検証計算用!P"&amp;2+O67)="","",INDIRECT("事前検証計算用!P"&amp;2+O67))</f>
        <v/>
      </c>
      <c r="T70" s="183"/>
      <c r="U70" s="236" t="str" cm="1">
        <f t="array" aca="1" ref="U70" ca="1">IF(INDIRECT("事前検証計算用!N"&amp;2+U67)="","",INDIRECT("事前検証計算用!N"&amp;2+U67))</f>
        <v/>
      </c>
      <c r="V70" s="182"/>
      <c r="W70" s="182" t="str" cm="1">
        <f t="array" aca="1" ref="W70" ca="1">IF(INDIRECT("事前検証計算用!O"&amp;2+U67)="","",INDIRECT("事前検証計算用!O"&amp;2+U67))</f>
        <v/>
      </c>
      <c r="X70" s="182"/>
      <c r="Y70" s="182" t="str" cm="1">
        <f t="array" aca="1" ref="Y70" ca="1">IF(INDIRECT("事前検証計算用!P"&amp;2+U67)="","",INDIRECT("事前検証計算用!P"&amp;2+U67))</f>
        <v/>
      </c>
      <c r="Z70" s="183"/>
      <c r="AA70" s="40"/>
    </row>
    <row r="71" spans="1:27" ht="33" customHeight="1" x14ac:dyDescent="0.15">
      <c r="A71" s="44"/>
      <c r="B71" s="58" t="s">
        <v>229</v>
      </c>
      <c r="C71" s="235" t="str" cm="1">
        <f t="array" aca="1" ref="C71" ca="1">IF(INDIRECT("事前検証計算用!K"&amp;2+C67)="","",INDIRECT("事前検証計算用!K"&amp;2+C67))</f>
        <v/>
      </c>
      <c r="D71" s="236"/>
      <c r="E71" s="237" t="str" cm="1">
        <f t="array" aca="1" ref="E71" ca="1">IF(INDIRECT("事前検証計算用!L"&amp;2+C67)="","",INDIRECT("事前検証計算用!L"&amp;2+C67))</f>
        <v/>
      </c>
      <c r="F71" s="236"/>
      <c r="G71" s="182" t="str" cm="1">
        <f t="array" aca="1" ref="G71" ca="1">IF(INDIRECT("事前検証計算用!M"&amp;2+C67)="","",INDIRECT("事前検証計算用!M"&amp;2+C67))</f>
        <v/>
      </c>
      <c r="H71" s="183"/>
      <c r="I71" s="235" t="str" cm="1">
        <f t="array" aca="1" ref="I71" ca="1">IF(INDIRECT("事前検証計算用!K"&amp;2+I67)="","",INDIRECT("事前検証計算用!K"&amp;2+I67))</f>
        <v/>
      </c>
      <c r="J71" s="236"/>
      <c r="K71" s="237" t="str" cm="1">
        <f t="array" aca="1" ref="K71" ca="1">IF(INDIRECT("事前検証計算用!L"&amp;2+I67)="","",INDIRECT("事前検証計算用!L"&amp;2+I67))</f>
        <v/>
      </c>
      <c r="L71" s="236"/>
      <c r="M71" s="182" t="str" cm="1">
        <f t="array" aca="1" ref="M71" ca="1">IF(INDIRECT("事前検証計算用!M"&amp;2+I67)="","",INDIRECT("事前検証計算用!M"&amp;2+I67))</f>
        <v/>
      </c>
      <c r="N71" s="183"/>
      <c r="O71" s="235" t="str" cm="1">
        <f t="array" aca="1" ref="O71" ca="1">IF(INDIRECT("事前検証計算用!K"&amp;2+O67)="","",INDIRECT("事前検証計算用!K"&amp;2+O67))</f>
        <v/>
      </c>
      <c r="P71" s="236"/>
      <c r="Q71" s="237" t="str" cm="1">
        <f t="array" aca="1" ref="Q71" ca="1">IF(INDIRECT("事前検証計算用!L"&amp;2+O67)="","",INDIRECT("事前検証計算用!L"&amp;2+O67))</f>
        <v/>
      </c>
      <c r="R71" s="236"/>
      <c r="S71" s="182" t="str" cm="1">
        <f t="array" aca="1" ref="S71" ca="1">IF(INDIRECT("事前検証計算用!M"&amp;2+O67)="","",INDIRECT("事前検証計算用!M"&amp;2+O67))</f>
        <v/>
      </c>
      <c r="T71" s="183"/>
      <c r="U71" s="235" t="str" cm="1">
        <f t="array" aca="1" ref="U71" ca="1">IF(INDIRECT("事前検証計算用!K"&amp;2+U67)="","",INDIRECT("事前検証計算用!K"&amp;2+U67))</f>
        <v/>
      </c>
      <c r="V71" s="236"/>
      <c r="W71" s="237" t="str" cm="1">
        <f t="array" aca="1" ref="W71" ca="1">IF(INDIRECT("事前検証計算用!L"&amp;2+U67)="","",INDIRECT("事前検証計算用!L"&amp;2+U67))</f>
        <v/>
      </c>
      <c r="X71" s="236"/>
      <c r="Y71" s="182" t="str" cm="1">
        <f t="array" aca="1" ref="Y71" ca="1">IF(INDIRECT("事前検証計算用!M"&amp;2+U67)="","",INDIRECT("事前検証計算用!M"&amp;2+U67))</f>
        <v/>
      </c>
      <c r="Z71" s="183"/>
      <c r="AA71" s="40"/>
    </row>
    <row r="72" spans="1:27" ht="33" customHeight="1" thickBot="1" x14ac:dyDescent="0.2">
      <c r="A72" s="44"/>
      <c r="B72" s="59" t="s">
        <v>230</v>
      </c>
      <c r="C72" s="232" t="str" cm="1">
        <f t="array" aca="1" ref="C72" ca="1">IF(INDIRECT("事前検証計算用!Q"&amp;2+C67)="","",INDIRECT("事前検証計算用!Q"&amp;2+C67))</f>
        <v/>
      </c>
      <c r="D72" s="233"/>
      <c r="E72" s="234" t="str" cm="1">
        <f t="array" aca="1" ref="E72" ca="1">IF(INDIRECT("事前検証計算用!R"&amp;2+C67)="","",INDIRECT("事前検証計算用!R"&amp;2+C67))</f>
        <v/>
      </c>
      <c r="F72" s="233"/>
      <c r="G72" s="185" t="str" cm="1">
        <f t="array" aca="1" ref="G72" ca="1">IF(INDIRECT("事前検証計算用!S"&amp;2+C67)="","",INDIRECT("事前検証計算用!S"&amp;2+C67))</f>
        <v/>
      </c>
      <c r="H72" s="186"/>
      <c r="I72" s="232" t="str" cm="1">
        <f t="array" aca="1" ref="I72" ca="1">IF(INDIRECT("事前検証計算用!Q"&amp;2+I67)="","",INDIRECT("事前検証計算用!Q"&amp;2+I67))</f>
        <v/>
      </c>
      <c r="J72" s="233"/>
      <c r="K72" s="234" t="str" cm="1">
        <f t="array" aca="1" ref="K72" ca="1">IF(INDIRECT("事前検証計算用!R"&amp;2+I67)="","",INDIRECT("事前検証計算用!R"&amp;2+I67))</f>
        <v/>
      </c>
      <c r="L72" s="233"/>
      <c r="M72" s="185" t="str" cm="1">
        <f t="array" aca="1" ref="M72" ca="1">IF(INDIRECT("事前検証計算用!S"&amp;2+I67)="","",INDIRECT("事前検証計算用!S"&amp;2+I67))</f>
        <v/>
      </c>
      <c r="N72" s="186"/>
      <c r="O72" s="232" t="str" cm="1">
        <f t="array" aca="1" ref="O72" ca="1">IF(INDIRECT("事前検証計算用!Q"&amp;2+O67)="","",INDIRECT("事前検証計算用!Q"&amp;2+O67))</f>
        <v/>
      </c>
      <c r="P72" s="233"/>
      <c r="Q72" s="234" t="str" cm="1">
        <f t="array" aca="1" ref="Q72" ca="1">IF(INDIRECT("事前検証計算用!R"&amp;2+O67)="","",INDIRECT("事前検証計算用!R"&amp;2+O67))</f>
        <v/>
      </c>
      <c r="R72" s="233"/>
      <c r="S72" s="185" t="str" cm="1">
        <f t="array" aca="1" ref="S72" ca="1">IF(INDIRECT("事前検証計算用!S"&amp;2+O67)="","",INDIRECT("事前検証計算用!S"&amp;2+O67))</f>
        <v/>
      </c>
      <c r="T72" s="186"/>
      <c r="U72" s="232" t="str" cm="1">
        <f t="array" aca="1" ref="U72" ca="1">IF(INDIRECT("事前検証計算用!Q"&amp;2+U67)="","",INDIRECT("事前検証計算用!Q"&amp;2+U67))</f>
        <v/>
      </c>
      <c r="V72" s="233"/>
      <c r="W72" s="234" t="str" cm="1">
        <f t="array" aca="1" ref="W72" ca="1">IF(INDIRECT("事前検証計算用!R"&amp;2+U67)="","",INDIRECT("事前検証計算用!R"&amp;2+U67))</f>
        <v/>
      </c>
      <c r="X72" s="233"/>
      <c r="Y72" s="185" t="str" cm="1">
        <f t="array" aca="1" ref="Y72" ca="1">IF(INDIRECT("事前検証計算用!S"&amp;2+U67)="","",INDIRECT("事前検証計算用!S"&amp;2+U67))</f>
        <v/>
      </c>
      <c r="Z72" s="186"/>
      <c r="AA72" s="40"/>
    </row>
    <row r="73" spans="1:27" ht="74.25" customHeight="1" x14ac:dyDescent="0.15">
      <c r="B73" s="42"/>
      <c r="C73" s="244">
        <v>37</v>
      </c>
      <c r="D73" s="245"/>
      <c r="E73" s="241" t="str" cm="1">
        <f t="array" aca="1" ref="E73" ca="1">IF(INDIRECT("事前検証計算用!G"&amp;2+C73)="","",INDIRECT("事前検証計算用!G"&amp;2+C73))</f>
        <v/>
      </c>
      <c r="F73" s="242"/>
      <c r="G73" s="242"/>
      <c r="H73" s="243"/>
      <c r="I73" s="244">
        <v>38</v>
      </c>
      <c r="J73" s="245"/>
      <c r="K73" s="241" t="str" cm="1">
        <f t="array" aca="1" ref="K73" ca="1">IF(INDIRECT("事前検証計算用!G"&amp;2+I73)="","",INDIRECT("事前検証計算用!G"&amp;2+I73))</f>
        <v/>
      </c>
      <c r="L73" s="242"/>
      <c r="M73" s="242"/>
      <c r="N73" s="243"/>
      <c r="O73" s="244">
        <v>39</v>
      </c>
      <c r="P73" s="245"/>
      <c r="Q73" s="241" t="str" cm="1">
        <f t="array" aca="1" ref="Q73" ca="1">IF(INDIRECT("事前検証計算用!G"&amp;2+O73)="","",INDIRECT("事前検証計算用!G"&amp;2+O73))</f>
        <v/>
      </c>
      <c r="R73" s="242"/>
      <c r="S73" s="242"/>
      <c r="T73" s="243"/>
      <c r="U73" s="244">
        <v>40</v>
      </c>
      <c r="V73" s="245"/>
      <c r="W73" s="241" t="str" cm="1">
        <f t="array" aca="1" ref="W73" ca="1">IF(INDIRECT("事前検証計算用!G"&amp;2+U73)="","",INDIRECT("事前検証計算用!G"&amp;2+U73))</f>
        <v/>
      </c>
      <c r="X73" s="242"/>
      <c r="Y73" s="242"/>
      <c r="Z73" s="243"/>
      <c r="AA73" s="40"/>
    </row>
    <row r="74" spans="1:27" ht="22.5" customHeight="1" thickBot="1" x14ac:dyDescent="0.2">
      <c r="B74" s="41"/>
      <c r="C74" s="211" t="s">
        <v>225</v>
      </c>
      <c r="D74" s="212"/>
      <c r="E74" s="213" t="s">
        <v>226</v>
      </c>
      <c r="F74" s="212"/>
      <c r="G74" s="213" t="s">
        <v>227</v>
      </c>
      <c r="H74" s="214"/>
      <c r="I74" s="211" t="s">
        <v>225</v>
      </c>
      <c r="J74" s="212"/>
      <c r="K74" s="213" t="s">
        <v>226</v>
      </c>
      <c r="L74" s="212"/>
      <c r="M74" s="213" t="s">
        <v>227</v>
      </c>
      <c r="N74" s="214"/>
      <c r="O74" s="211" t="s">
        <v>225</v>
      </c>
      <c r="P74" s="212"/>
      <c r="Q74" s="213" t="s">
        <v>226</v>
      </c>
      <c r="R74" s="212"/>
      <c r="S74" s="213" t="s">
        <v>227</v>
      </c>
      <c r="T74" s="214"/>
      <c r="U74" s="211" t="s">
        <v>225</v>
      </c>
      <c r="V74" s="212"/>
      <c r="W74" s="213" t="s">
        <v>226</v>
      </c>
      <c r="X74" s="212"/>
      <c r="Y74" s="213" t="s">
        <v>227</v>
      </c>
      <c r="Z74" s="214"/>
      <c r="AA74" s="40"/>
    </row>
    <row r="75" spans="1:27" ht="33" customHeight="1" x14ac:dyDescent="0.15">
      <c r="A75" s="44"/>
      <c r="B75" s="57" t="s">
        <v>224</v>
      </c>
      <c r="C75" s="238" t="str" cm="1">
        <f t="array" aca="1" ref="C75" ca="1">IF(INDIRECT("事前検証計算用!H"&amp;2+C73)="","",INDIRECT("事前検証計算用!H"&amp;2+C73))</f>
        <v/>
      </c>
      <c r="D75" s="188"/>
      <c r="E75" s="239" t="str" cm="1">
        <f t="array" aca="1" ref="E75" ca="1">IF(INDIRECT("事前検証計算用!I"&amp;2+C73)="","",INDIRECT("事前検証計算用!I"&amp;2+C73))</f>
        <v/>
      </c>
      <c r="F75" s="238"/>
      <c r="G75" s="239" t="str" cm="1">
        <f t="array" aca="1" ref="G75" ca="1">IF(INDIRECT("事前検証計算用!J"&amp;2+C73)="","",INDIRECT("事前検証計算用!J"&amp;2+C73))</f>
        <v/>
      </c>
      <c r="H75" s="240"/>
      <c r="I75" s="238" t="str" cm="1">
        <f t="array" aca="1" ref="I75" ca="1">IF(INDIRECT("事前検証計算用!H"&amp;2+I73)="","",INDIRECT("事前検証計算用!H"&amp;2+I73))</f>
        <v/>
      </c>
      <c r="J75" s="188"/>
      <c r="K75" s="239" t="str" cm="1">
        <f t="array" aca="1" ref="K75" ca="1">IF(INDIRECT("事前検証計算用!I"&amp;2+I73)="","",INDIRECT("事前検証計算用!I"&amp;2+I73))</f>
        <v/>
      </c>
      <c r="L75" s="238"/>
      <c r="M75" s="239" t="str" cm="1">
        <f t="array" aca="1" ref="M75" ca="1">IF(INDIRECT("事前検証計算用!J"&amp;2+I73)="","",INDIRECT("事前検証計算用!J"&amp;2+I73))</f>
        <v/>
      </c>
      <c r="N75" s="240"/>
      <c r="O75" s="238" t="str" cm="1">
        <f t="array" aca="1" ref="O75" ca="1">IF(INDIRECT("事前検証計算用!H"&amp;2+O73)="","",INDIRECT("事前検証計算用!H"&amp;2+O73))</f>
        <v/>
      </c>
      <c r="P75" s="188"/>
      <c r="Q75" s="239" t="str" cm="1">
        <f t="array" aca="1" ref="Q75" ca="1">IF(INDIRECT("事前検証計算用!I"&amp;2+O73)="","",INDIRECT("事前検証計算用!I"&amp;2+O73))</f>
        <v/>
      </c>
      <c r="R75" s="238"/>
      <c r="S75" s="239" t="str" cm="1">
        <f t="array" aca="1" ref="S75" ca="1">IF(INDIRECT("事前検証計算用!J"&amp;2+O73)="","",INDIRECT("事前検証計算用!J"&amp;2+O73))</f>
        <v/>
      </c>
      <c r="T75" s="240"/>
      <c r="U75" s="238" t="str" cm="1">
        <f t="array" aca="1" ref="U75" ca="1">IF(INDIRECT("事前検証計算用!H"&amp;2+U73)="","",INDIRECT("事前検証計算用!H"&amp;2+U73))</f>
        <v/>
      </c>
      <c r="V75" s="188"/>
      <c r="W75" s="239" t="str" cm="1">
        <f t="array" aca="1" ref="W75" ca="1">IF(INDIRECT("事前検証計算用!I"&amp;2+U73)="","",INDIRECT("事前検証計算用!I"&amp;2+U73))</f>
        <v/>
      </c>
      <c r="X75" s="238"/>
      <c r="Y75" s="239" t="str" cm="1">
        <f t="array" aca="1" ref="Y75" ca="1">IF(INDIRECT("事前検証計算用!J"&amp;2+U73)="","",INDIRECT("事前検証計算用!J"&amp;2+U73))</f>
        <v/>
      </c>
      <c r="Z75" s="240"/>
      <c r="AA75" s="40"/>
    </row>
    <row r="76" spans="1:27" ht="33" customHeight="1" x14ac:dyDescent="0.15">
      <c r="A76" s="44"/>
      <c r="B76" s="58" t="s">
        <v>228</v>
      </c>
      <c r="C76" s="236" t="str" cm="1">
        <f t="array" aca="1" ref="C76" ca="1">IF(INDIRECT("事前検証計算用!N"&amp;2+C73)="","",INDIRECT("事前検証計算用!N"&amp;2+C73))</f>
        <v/>
      </c>
      <c r="D76" s="182"/>
      <c r="E76" s="182" t="str" cm="1">
        <f t="array" aca="1" ref="E76" ca="1">IF(INDIRECT("事前検証計算用!O"&amp;2+C73)="","",INDIRECT("事前検証計算用!O"&amp;2+C73))</f>
        <v/>
      </c>
      <c r="F76" s="182"/>
      <c r="G76" s="182" t="str" cm="1">
        <f t="array" aca="1" ref="G76" ca="1">IF(INDIRECT("事前検証計算用!P"&amp;2+C73)="","",INDIRECT("事前検証計算用!P"&amp;2+C73))</f>
        <v/>
      </c>
      <c r="H76" s="183"/>
      <c r="I76" s="236" t="str" cm="1">
        <f t="array" aca="1" ref="I76" ca="1">IF(INDIRECT("事前検証計算用!N"&amp;2+I73)="","",INDIRECT("事前検証計算用!N"&amp;2+I73))</f>
        <v/>
      </c>
      <c r="J76" s="182"/>
      <c r="K76" s="182" t="str" cm="1">
        <f t="array" aca="1" ref="K76" ca="1">IF(INDIRECT("事前検証計算用!O"&amp;2+I73)="","",INDIRECT("事前検証計算用!O"&amp;2+I73))</f>
        <v/>
      </c>
      <c r="L76" s="182"/>
      <c r="M76" s="182" t="str" cm="1">
        <f t="array" aca="1" ref="M76" ca="1">IF(INDIRECT("事前検証計算用!P"&amp;2+I73)="","",INDIRECT("事前検証計算用!P"&amp;2+I73))</f>
        <v/>
      </c>
      <c r="N76" s="183"/>
      <c r="O76" s="236" t="str" cm="1">
        <f t="array" aca="1" ref="O76" ca="1">IF(INDIRECT("事前検証計算用!N"&amp;2+O73)="","",INDIRECT("事前検証計算用!N"&amp;2+O73))</f>
        <v/>
      </c>
      <c r="P76" s="182"/>
      <c r="Q76" s="182" t="str" cm="1">
        <f t="array" aca="1" ref="Q76" ca="1">IF(INDIRECT("事前検証計算用!O"&amp;2+O73)="","",INDIRECT("事前検証計算用!O"&amp;2+O73))</f>
        <v/>
      </c>
      <c r="R76" s="182"/>
      <c r="S76" s="182" t="str" cm="1">
        <f t="array" aca="1" ref="S76" ca="1">IF(INDIRECT("事前検証計算用!P"&amp;2+O73)="","",INDIRECT("事前検証計算用!P"&amp;2+O73))</f>
        <v/>
      </c>
      <c r="T76" s="183"/>
      <c r="U76" s="236" t="str" cm="1">
        <f t="array" aca="1" ref="U76" ca="1">IF(INDIRECT("事前検証計算用!N"&amp;2+U73)="","",INDIRECT("事前検証計算用!N"&amp;2+U73))</f>
        <v/>
      </c>
      <c r="V76" s="182"/>
      <c r="W76" s="182" t="str" cm="1">
        <f t="array" aca="1" ref="W76" ca="1">IF(INDIRECT("事前検証計算用!O"&amp;2+U73)="","",INDIRECT("事前検証計算用!O"&amp;2+U73))</f>
        <v/>
      </c>
      <c r="X76" s="182"/>
      <c r="Y76" s="182" t="str" cm="1">
        <f t="array" aca="1" ref="Y76" ca="1">IF(INDIRECT("事前検証計算用!P"&amp;2+U73)="","",INDIRECT("事前検証計算用!P"&amp;2+U73))</f>
        <v/>
      </c>
      <c r="Z76" s="183"/>
      <c r="AA76" s="40"/>
    </row>
    <row r="77" spans="1:27" ht="33" customHeight="1" x14ac:dyDescent="0.15">
      <c r="A77" s="44"/>
      <c r="B77" s="58" t="s">
        <v>229</v>
      </c>
      <c r="C77" s="235" t="str" cm="1">
        <f t="array" aca="1" ref="C77" ca="1">IF(INDIRECT("事前検証計算用!K"&amp;2+C73)="","",INDIRECT("事前検証計算用!K"&amp;2+C73))</f>
        <v/>
      </c>
      <c r="D77" s="236"/>
      <c r="E77" s="237" t="str" cm="1">
        <f t="array" aca="1" ref="E77" ca="1">IF(INDIRECT("事前検証計算用!L"&amp;2+C73)="","",INDIRECT("事前検証計算用!L"&amp;2+C73))</f>
        <v/>
      </c>
      <c r="F77" s="236"/>
      <c r="G77" s="182" t="str" cm="1">
        <f t="array" aca="1" ref="G77" ca="1">IF(INDIRECT("事前検証計算用!M"&amp;2+C73)="","",INDIRECT("事前検証計算用!M"&amp;2+C73))</f>
        <v/>
      </c>
      <c r="H77" s="183"/>
      <c r="I77" s="235" t="str" cm="1">
        <f t="array" aca="1" ref="I77" ca="1">IF(INDIRECT("事前検証計算用!K"&amp;2+I73)="","",INDIRECT("事前検証計算用!K"&amp;2+I73))</f>
        <v/>
      </c>
      <c r="J77" s="236"/>
      <c r="K77" s="237" t="str" cm="1">
        <f t="array" aca="1" ref="K77" ca="1">IF(INDIRECT("事前検証計算用!L"&amp;2+I73)="","",INDIRECT("事前検証計算用!L"&amp;2+I73))</f>
        <v/>
      </c>
      <c r="L77" s="236"/>
      <c r="M77" s="182" t="str" cm="1">
        <f t="array" aca="1" ref="M77" ca="1">IF(INDIRECT("事前検証計算用!M"&amp;2+I73)="","",INDIRECT("事前検証計算用!M"&amp;2+I73))</f>
        <v/>
      </c>
      <c r="N77" s="183"/>
      <c r="O77" s="235" t="str" cm="1">
        <f t="array" aca="1" ref="O77" ca="1">IF(INDIRECT("事前検証計算用!K"&amp;2+O73)="","",INDIRECT("事前検証計算用!K"&amp;2+O73))</f>
        <v/>
      </c>
      <c r="P77" s="236"/>
      <c r="Q77" s="237" t="str" cm="1">
        <f t="array" aca="1" ref="Q77" ca="1">IF(INDIRECT("事前検証計算用!L"&amp;2+O73)="","",INDIRECT("事前検証計算用!L"&amp;2+O73))</f>
        <v/>
      </c>
      <c r="R77" s="236"/>
      <c r="S77" s="182" t="str" cm="1">
        <f t="array" aca="1" ref="S77" ca="1">IF(INDIRECT("事前検証計算用!M"&amp;2+O73)="","",INDIRECT("事前検証計算用!M"&amp;2+O73))</f>
        <v/>
      </c>
      <c r="T77" s="183"/>
      <c r="U77" s="235" t="str" cm="1">
        <f t="array" aca="1" ref="U77" ca="1">IF(INDIRECT("事前検証計算用!K"&amp;2+U73)="","",INDIRECT("事前検証計算用!K"&amp;2+U73))</f>
        <v/>
      </c>
      <c r="V77" s="236"/>
      <c r="W77" s="237" t="str" cm="1">
        <f t="array" aca="1" ref="W77" ca="1">IF(INDIRECT("事前検証計算用!L"&amp;2+U73)="","",INDIRECT("事前検証計算用!L"&amp;2+U73))</f>
        <v/>
      </c>
      <c r="X77" s="236"/>
      <c r="Y77" s="182" t="str" cm="1">
        <f t="array" aca="1" ref="Y77" ca="1">IF(INDIRECT("事前検証計算用!M"&amp;2+U73)="","",INDIRECT("事前検証計算用!M"&amp;2+U73))</f>
        <v/>
      </c>
      <c r="Z77" s="183"/>
      <c r="AA77" s="40"/>
    </row>
    <row r="78" spans="1:27" ht="33" customHeight="1" thickBot="1" x14ac:dyDescent="0.2">
      <c r="A78" s="44"/>
      <c r="B78" s="59" t="s">
        <v>230</v>
      </c>
      <c r="C78" s="232" t="str" cm="1">
        <f t="array" aca="1" ref="C78" ca="1">IF(INDIRECT("事前検証計算用!Q"&amp;2+C73)="","",INDIRECT("事前検証計算用!Q"&amp;2+C73))</f>
        <v/>
      </c>
      <c r="D78" s="233"/>
      <c r="E78" s="234" t="str" cm="1">
        <f t="array" aca="1" ref="E78" ca="1">IF(INDIRECT("事前検証計算用!R"&amp;2+C73)="","",INDIRECT("事前検証計算用!R"&amp;2+C73))</f>
        <v/>
      </c>
      <c r="F78" s="233"/>
      <c r="G78" s="185" t="str" cm="1">
        <f t="array" aca="1" ref="G78" ca="1">IF(INDIRECT("事前検証計算用!S"&amp;2+C73)="","",INDIRECT("事前検証計算用!S"&amp;2+C73))</f>
        <v/>
      </c>
      <c r="H78" s="186"/>
      <c r="I78" s="232" t="str" cm="1">
        <f t="array" aca="1" ref="I78" ca="1">IF(INDIRECT("事前検証計算用!Q"&amp;2+I73)="","",INDIRECT("事前検証計算用!Q"&amp;2+I73))</f>
        <v/>
      </c>
      <c r="J78" s="233"/>
      <c r="K78" s="234" t="str" cm="1">
        <f t="array" aca="1" ref="K78" ca="1">IF(INDIRECT("事前検証計算用!R"&amp;2+I73)="","",INDIRECT("事前検証計算用!R"&amp;2+I73))</f>
        <v/>
      </c>
      <c r="L78" s="233"/>
      <c r="M78" s="185" t="str" cm="1">
        <f t="array" aca="1" ref="M78" ca="1">IF(INDIRECT("事前検証計算用!S"&amp;2+I73)="","",INDIRECT("事前検証計算用!S"&amp;2+I73))</f>
        <v/>
      </c>
      <c r="N78" s="186"/>
      <c r="O78" s="232" t="str" cm="1">
        <f t="array" aca="1" ref="O78" ca="1">IF(INDIRECT("事前検証計算用!Q"&amp;2+O73)="","",INDIRECT("事前検証計算用!Q"&amp;2+O73))</f>
        <v/>
      </c>
      <c r="P78" s="233"/>
      <c r="Q78" s="234" t="str" cm="1">
        <f t="array" aca="1" ref="Q78" ca="1">IF(INDIRECT("事前検証計算用!R"&amp;2+O73)="","",INDIRECT("事前検証計算用!R"&amp;2+O73))</f>
        <v/>
      </c>
      <c r="R78" s="233"/>
      <c r="S78" s="185" t="str" cm="1">
        <f t="array" aca="1" ref="S78" ca="1">IF(INDIRECT("事前検証計算用!S"&amp;2+O73)="","",INDIRECT("事前検証計算用!S"&amp;2+O73))</f>
        <v/>
      </c>
      <c r="T78" s="186"/>
      <c r="U78" s="232" t="str" cm="1">
        <f t="array" aca="1" ref="U78" ca="1">IF(INDIRECT("事前検証計算用!Q"&amp;2+U73)="","",INDIRECT("事前検証計算用!Q"&amp;2+U73))</f>
        <v/>
      </c>
      <c r="V78" s="233"/>
      <c r="W78" s="234" t="str" cm="1">
        <f t="array" aca="1" ref="W78" ca="1">IF(INDIRECT("事前検証計算用!R"&amp;2+U73)="","",INDIRECT("事前検証計算用!R"&amp;2+U73))</f>
        <v/>
      </c>
      <c r="X78" s="233"/>
      <c r="Y78" s="185" t="str" cm="1">
        <f t="array" aca="1" ref="Y78" ca="1">IF(INDIRECT("事前検証計算用!S"&amp;2+U73)="","",INDIRECT("事前検証計算用!S"&amp;2+U73))</f>
        <v/>
      </c>
      <c r="Z78" s="186"/>
      <c r="AA78" s="40"/>
    </row>
    <row r="79" spans="1:27" ht="74.25" customHeight="1" x14ac:dyDescent="0.15">
      <c r="B79" s="42"/>
      <c r="C79" s="244">
        <v>41</v>
      </c>
      <c r="D79" s="245"/>
      <c r="E79" s="241" t="str" cm="1">
        <f t="array" aca="1" ref="E79" ca="1">IF(INDIRECT("事前検証計算用!G"&amp;2+C79)="","",INDIRECT("事前検証計算用!G"&amp;2+C79))</f>
        <v/>
      </c>
      <c r="F79" s="242"/>
      <c r="G79" s="242"/>
      <c r="H79" s="243"/>
      <c r="I79" s="244">
        <v>42</v>
      </c>
      <c r="J79" s="245"/>
      <c r="K79" s="241" t="str" cm="1">
        <f t="array" aca="1" ref="K79" ca="1">IF(INDIRECT("事前検証計算用!G"&amp;2+I79)="","",INDIRECT("事前検証計算用!G"&amp;2+I79))</f>
        <v/>
      </c>
      <c r="L79" s="242"/>
      <c r="M79" s="242"/>
      <c r="N79" s="243"/>
      <c r="O79" s="244">
        <v>43</v>
      </c>
      <c r="P79" s="245"/>
      <c r="Q79" s="241" t="str" cm="1">
        <f t="array" aca="1" ref="Q79" ca="1">IF(INDIRECT("事前検証計算用!G"&amp;2+O79)="","",INDIRECT("事前検証計算用!G"&amp;2+O79))</f>
        <v/>
      </c>
      <c r="R79" s="242"/>
      <c r="S79" s="242"/>
      <c r="T79" s="243"/>
      <c r="U79" s="244">
        <v>44</v>
      </c>
      <c r="V79" s="245"/>
      <c r="W79" s="241" t="str" cm="1">
        <f t="array" aca="1" ref="W79" ca="1">IF(INDIRECT("事前検証計算用!G"&amp;2+U79)="","",INDIRECT("事前検証計算用!G"&amp;2+U79))</f>
        <v/>
      </c>
      <c r="X79" s="242"/>
      <c r="Y79" s="242"/>
      <c r="Z79" s="243"/>
      <c r="AA79" s="40"/>
    </row>
    <row r="80" spans="1:27" ht="22.5" customHeight="1" thickBot="1" x14ac:dyDescent="0.2">
      <c r="B80" s="41"/>
      <c r="C80" s="211" t="s">
        <v>225</v>
      </c>
      <c r="D80" s="212"/>
      <c r="E80" s="213" t="s">
        <v>226</v>
      </c>
      <c r="F80" s="212"/>
      <c r="G80" s="213" t="s">
        <v>227</v>
      </c>
      <c r="H80" s="214"/>
      <c r="I80" s="211" t="s">
        <v>225</v>
      </c>
      <c r="J80" s="212"/>
      <c r="K80" s="213" t="s">
        <v>226</v>
      </c>
      <c r="L80" s="212"/>
      <c r="M80" s="213" t="s">
        <v>227</v>
      </c>
      <c r="N80" s="214"/>
      <c r="O80" s="211" t="s">
        <v>225</v>
      </c>
      <c r="P80" s="212"/>
      <c r="Q80" s="213" t="s">
        <v>226</v>
      </c>
      <c r="R80" s="212"/>
      <c r="S80" s="213" t="s">
        <v>227</v>
      </c>
      <c r="T80" s="214"/>
      <c r="U80" s="211" t="s">
        <v>225</v>
      </c>
      <c r="V80" s="212"/>
      <c r="W80" s="213" t="s">
        <v>226</v>
      </c>
      <c r="X80" s="212"/>
      <c r="Y80" s="213" t="s">
        <v>227</v>
      </c>
      <c r="Z80" s="214"/>
      <c r="AA80" s="40"/>
    </row>
    <row r="81" spans="1:27" ht="33" customHeight="1" x14ac:dyDescent="0.15">
      <c r="A81" s="44"/>
      <c r="B81" s="57" t="s">
        <v>224</v>
      </c>
      <c r="C81" s="238" t="str" cm="1">
        <f t="array" aca="1" ref="C81" ca="1">IF(INDIRECT("事前検証計算用!H"&amp;2+C79)="","",INDIRECT("事前検証計算用!H"&amp;2+C79))</f>
        <v/>
      </c>
      <c r="D81" s="188"/>
      <c r="E81" s="239" t="str" cm="1">
        <f t="array" aca="1" ref="E81" ca="1">IF(INDIRECT("事前検証計算用!I"&amp;2+C79)="","",INDIRECT("事前検証計算用!I"&amp;2+C79))</f>
        <v/>
      </c>
      <c r="F81" s="238"/>
      <c r="G81" s="239" t="str" cm="1">
        <f t="array" aca="1" ref="G81" ca="1">IF(INDIRECT("事前検証計算用!J"&amp;2+C79)="","",INDIRECT("事前検証計算用!J"&amp;2+C79))</f>
        <v/>
      </c>
      <c r="H81" s="240"/>
      <c r="I81" s="238" t="str" cm="1">
        <f t="array" aca="1" ref="I81" ca="1">IF(INDIRECT("事前検証計算用!H"&amp;2+I79)="","",INDIRECT("事前検証計算用!H"&amp;2+I79))</f>
        <v/>
      </c>
      <c r="J81" s="188"/>
      <c r="K81" s="239" t="str" cm="1">
        <f t="array" aca="1" ref="K81" ca="1">IF(INDIRECT("事前検証計算用!I"&amp;2+I79)="","",INDIRECT("事前検証計算用!I"&amp;2+I79))</f>
        <v/>
      </c>
      <c r="L81" s="238"/>
      <c r="M81" s="239" t="str" cm="1">
        <f t="array" aca="1" ref="M81" ca="1">IF(INDIRECT("事前検証計算用!J"&amp;2+I79)="","",INDIRECT("事前検証計算用!J"&amp;2+I79))</f>
        <v/>
      </c>
      <c r="N81" s="240"/>
      <c r="O81" s="238" t="str" cm="1">
        <f t="array" aca="1" ref="O81" ca="1">IF(INDIRECT("事前検証計算用!H"&amp;2+O79)="","",INDIRECT("事前検証計算用!H"&amp;2+O79))</f>
        <v/>
      </c>
      <c r="P81" s="188"/>
      <c r="Q81" s="239" t="str" cm="1">
        <f t="array" aca="1" ref="Q81" ca="1">IF(INDIRECT("事前検証計算用!I"&amp;2+O79)="","",INDIRECT("事前検証計算用!I"&amp;2+O79))</f>
        <v/>
      </c>
      <c r="R81" s="238"/>
      <c r="S81" s="239" t="str" cm="1">
        <f t="array" aca="1" ref="S81" ca="1">IF(INDIRECT("事前検証計算用!J"&amp;2+O79)="","",INDIRECT("事前検証計算用!J"&amp;2+O79))</f>
        <v/>
      </c>
      <c r="T81" s="240"/>
      <c r="U81" s="238" t="str" cm="1">
        <f t="array" aca="1" ref="U81" ca="1">IF(INDIRECT("事前検証計算用!H"&amp;2+U79)="","",INDIRECT("事前検証計算用!H"&amp;2+U79))</f>
        <v/>
      </c>
      <c r="V81" s="188"/>
      <c r="W81" s="239" t="str" cm="1">
        <f t="array" aca="1" ref="W81" ca="1">IF(INDIRECT("事前検証計算用!I"&amp;2+U79)="","",INDIRECT("事前検証計算用!I"&amp;2+U79))</f>
        <v/>
      </c>
      <c r="X81" s="238"/>
      <c r="Y81" s="239" t="str" cm="1">
        <f t="array" aca="1" ref="Y81" ca="1">IF(INDIRECT("事前検証計算用!J"&amp;2+U79)="","",INDIRECT("事前検証計算用!J"&amp;2+U79))</f>
        <v/>
      </c>
      <c r="Z81" s="240"/>
      <c r="AA81" s="40"/>
    </row>
    <row r="82" spans="1:27" ht="33" customHeight="1" x14ac:dyDescent="0.15">
      <c r="A82" s="44"/>
      <c r="B82" s="58" t="s">
        <v>228</v>
      </c>
      <c r="C82" s="236" t="str" cm="1">
        <f t="array" aca="1" ref="C82" ca="1">IF(INDIRECT("事前検証計算用!N"&amp;2+C79)="","",INDIRECT("事前検証計算用!N"&amp;2+C79))</f>
        <v/>
      </c>
      <c r="D82" s="182"/>
      <c r="E82" s="182" t="str" cm="1">
        <f t="array" aca="1" ref="E82" ca="1">IF(INDIRECT("事前検証計算用!O"&amp;2+C79)="","",INDIRECT("事前検証計算用!O"&amp;2+C79))</f>
        <v/>
      </c>
      <c r="F82" s="182"/>
      <c r="G82" s="182" t="str" cm="1">
        <f t="array" aca="1" ref="G82" ca="1">IF(INDIRECT("事前検証計算用!P"&amp;2+C79)="","",INDIRECT("事前検証計算用!P"&amp;2+C79))</f>
        <v/>
      </c>
      <c r="H82" s="183"/>
      <c r="I82" s="236" t="str" cm="1">
        <f t="array" aca="1" ref="I82" ca="1">IF(INDIRECT("事前検証計算用!N"&amp;2+I79)="","",INDIRECT("事前検証計算用!N"&amp;2+I79))</f>
        <v/>
      </c>
      <c r="J82" s="182"/>
      <c r="K82" s="182" t="str" cm="1">
        <f t="array" aca="1" ref="K82" ca="1">IF(INDIRECT("事前検証計算用!O"&amp;2+I79)="","",INDIRECT("事前検証計算用!O"&amp;2+I79))</f>
        <v/>
      </c>
      <c r="L82" s="182"/>
      <c r="M82" s="182" t="str" cm="1">
        <f t="array" aca="1" ref="M82" ca="1">IF(INDIRECT("事前検証計算用!P"&amp;2+I79)="","",INDIRECT("事前検証計算用!P"&amp;2+I79))</f>
        <v/>
      </c>
      <c r="N82" s="183"/>
      <c r="O82" s="236" t="str" cm="1">
        <f t="array" aca="1" ref="O82" ca="1">IF(INDIRECT("事前検証計算用!N"&amp;2+O79)="","",INDIRECT("事前検証計算用!N"&amp;2+O79))</f>
        <v/>
      </c>
      <c r="P82" s="182"/>
      <c r="Q82" s="182" t="str" cm="1">
        <f t="array" aca="1" ref="Q82" ca="1">IF(INDIRECT("事前検証計算用!O"&amp;2+O79)="","",INDIRECT("事前検証計算用!O"&amp;2+O79))</f>
        <v/>
      </c>
      <c r="R82" s="182"/>
      <c r="S82" s="182" t="str" cm="1">
        <f t="array" aca="1" ref="S82" ca="1">IF(INDIRECT("事前検証計算用!P"&amp;2+O79)="","",INDIRECT("事前検証計算用!P"&amp;2+O79))</f>
        <v/>
      </c>
      <c r="T82" s="183"/>
      <c r="U82" s="236" t="str" cm="1">
        <f t="array" aca="1" ref="U82" ca="1">IF(INDIRECT("事前検証計算用!N"&amp;2+U79)="","",INDIRECT("事前検証計算用!N"&amp;2+U79))</f>
        <v/>
      </c>
      <c r="V82" s="182"/>
      <c r="W82" s="182" t="str" cm="1">
        <f t="array" aca="1" ref="W82" ca="1">IF(INDIRECT("事前検証計算用!O"&amp;2+U79)="","",INDIRECT("事前検証計算用!O"&amp;2+U79))</f>
        <v/>
      </c>
      <c r="X82" s="182"/>
      <c r="Y82" s="182" t="str" cm="1">
        <f t="array" aca="1" ref="Y82" ca="1">IF(INDIRECT("事前検証計算用!P"&amp;2+U79)="","",INDIRECT("事前検証計算用!P"&amp;2+U79))</f>
        <v/>
      </c>
      <c r="Z82" s="183"/>
      <c r="AA82" s="40"/>
    </row>
    <row r="83" spans="1:27" ht="33" customHeight="1" x14ac:dyDescent="0.15">
      <c r="A83" s="44"/>
      <c r="B83" s="58" t="s">
        <v>229</v>
      </c>
      <c r="C83" s="235" t="str" cm="1">
        <f t="array" aca="1" ref="C83" ca="1">IF(INDIRECT("事前検証計算用!K"&amp;2+C79)="","",INDIRECT("事前検証計算用!K"&amp;2+C79))</f>
        <v/>
      </c>
      <c r="D83" s="236"/>
      <c r="E83" s="237" t="str" cm="1">
        <f t="array" aca="1" ref="E83" ca="1">IF(INDIRECT("事前検証計算用!L"&amp;2+C79)="","",INDIRECT("事前検証計算用!L"&amp;2+C79))</f>
        <v/>
      </c>
      <c r="F83" s="236"/>
      <c r="G83" s="182" t="str" cm="1">
        <f t="array" aca="1" ref="G83" ca="1">IF(INDIRECT("事前検証計算用!M"&amp;2+C79)="","",INDIRECT("事前検証計算用!M"&amp;2+C79))</f>
        <v/>
      </c>
      <c r="H83" s="183"/>
      <c r="I83" s="235" t="str" cm="1">
        <f t="array" aca="1" ref="I83" ca="1">IF(INDIRECT("事前検証計算用!K"&amp;2+I79)="","",INDIRECT("事前検証計算用!K"&amp;2+I79))</f>
        <v/>
      </c>
      <c r="J83" s="236"/>
      <c r="K83" s="237" t="str" cm="1">
        <f t="array" aca="1" ref="K83" ca="1">IF(INDIRECT("事前検証計算用!L"&amp;2+I79)="","",INDIRECT("事前検証計算用!L"&amp;2+I79))</f>
        <v/>
      </c>
      <c r="L83" s="236"/>
      <c r="M83" s="182" t="str" cm="1">
        <f t="array" aca="1" ref="M83" ca="1">IF(INDIRECT("事前検証計算用!M"&amp;2+I79)="","",INDIRECT("事前検証計算用!M"&amp;2+I79))</f>
        <v/>
      </c>
      <c r="N83" s="183"/>
      <c r="O83" s="235" t="str" cm="1">
        <f t="array" aca="1" ref="O83" ca="1">IF(INDIRECT("事前検証計算用!K"&amp;2+O79)="","",INDIRECT("事前検証計算用!K"&amp;2+O79))</f>
        <v/>
      </c>
      <c r="P83" s="236"/>
      <c r="Q83" s="237" t="str" cm="1">
        <f t="array" aca="1" ref="Q83" ca="1">IF(INDIRECT("事前検証計算用!L"&amp;2+O79)="","",INDIRECT("事前検証計算用!L"&amp;2+O79))</f>
        <v/>
      </c>
      <c r="R83" s="236"/>
      <c r="S83" s="182" t="str" cm="1">
        <f t="array" aca="1" ref="S83" ca="1">IF(INDIRECT("事前検証計算用!M"&amp;2+O79)="","",INDIRECT("事前検証計算用!M"&amp;2+O79))</f>
        <v/>
      </c>
      <c r="T83" s="183"/>
      <c r="U83" s="235" t="str" cm="1">
        <f t="array" aca="1" ref="U83" ca="1">IF(INDIRECT("事前検証計算用!K"&amp;2+U79)="","",INDIRECT("事前検証計算用!K"&amp;2+U79))</f>
        <v/>
      </c>
      <c r="V83" s="236"/>
      <c r="W83" s="237" t="str" cm="1">
        <f t="array" aca="1" ref="W83" ca="1">IF(INDIRECT("事前検証計算用!L"&amp;2+U79)="","",INDIRECT("事前検証計算用!L"&amp;2+U79))</f>
        <v/>
      </c>
      <c r="X83" s="236"/>
      <c r="Y83" s="182" t="str" cm="1">
        <f t="array" aca="1" ref="Y83" ca="1">IF(INDIRECT("事前検証計算用!M"&amp;2+U79)="","",INDIRECT("事前検証計算用!M"&amp;2+U79))</f>
        <v/>
      </c>
      <c r="Z83" s="183"/>
      <c r="AA83" s="40"/>
    </row>
    <row r="84" spans="1:27" ht="33" customHeight="1" thickBot="1" x14ac:dyDescent="0.2">
      <c r="A84" s="44"/>
      <c r="B84" s="59" t="s">
        <v>230</v>
      </c>
      <c r="C84" s="232" t="str" cm="1">
        <f t="array" aca="1" ref="C84" ca="1">IF(INDIRECT("事前検証計算用!Q"&amp;2+C79)="","",INDIRECT("事前検証計算用!Q"&amp;2+C79))</f>
        <v/>
      </c>
      <c r="D84" s="233"/>
      <c r="E84" s="234" t="str" cm="1">
        <f t="array" aca="1" ref="E84" ca="1">IF(INDIRECT("事前検証計算用!R"&amp;2+C79)="","",INDIRECT("事前検証計算用!R"&amp;2+C79))</f>
        <v/>
      </c>
      <c r="F84" s="233"/>
      <c r="G84" s="185" t="str" cm="1">
        <f t="array" aca="1" ref="G84" ca="1">IF(INDIRECT("事前検証計算用!S"&amp;2+C79)="","",INDIRECT("事前検証計算用!S"&amp;2+C79))</f>
        <v/>
      </c>
      <c r="H84" s="186"/>
      <c r="I84" s="232" t="str" cm="1">
        <f t="array" aca="1" ref="I84" ca="1">IF(INDIRECT("事前検証計算用!Q"&amp;2+I79)="","",INDIRECT("事前検証計算用!Q"&amp;2+I79))</f>
        <v/>
      </c>
      <c r="J84" s="233"/>
      <c r="K84" s="234" t="str" cm="1">
        <f t="array" aca="1" ref="K84" ca="1">IF(INDIRECT("事前検証計算用!R"&amp;2+I79)="","",INDIRECT("事前検証計算用!R"&amp;2+I79))</f>
        <v/>
      </c>
      <c r="L84" s="233"/>
      <c r="M84" s="185" t="str" cm="1">
        <f t="array" aca="1" ref="M84" ca="1">IF(INDIRECT("事前検証計算用!S"&amp;2+I79)="","",INDIRECT("事前検証計算用!S"&amp;2+I79))</f>
        <v/>
      </c>
      <c r="N84" s="186"/>
      <c r="O84" s="232" t="str" cm="1">
        <f t="array" aca="1" ref="O84" ca="1">IF(INDIRECT("事前検証計算用!Q"&amp;2+O79)="","",INDIRECT("事前検証計算用!Q"&amp;2+O79))</f>
        <v/>
      </c>
      <c r="P84" s="233"/>
      <c r="Q84" s="234" t="str" cm="1">
        <f t="array" aca="1" ref="Q84" ca="1">IF(INDIRECT("事前検証計算用!R"&amp;2+O79)="","",INDIRECT("事前検証計算用!R"&amp;2+O79))</f>
        <v/>
      </c>
      <c r="R84" s="233"/>
      <c r="S84" s="185" t="str" cm="1">
        <f t="array" aca="1" ref="S84" ca="1">IF(INDIRECT("事前検証計算用!S"&amp;2+O79)="","",INDIRECT("事前検証計算用!S"&amp;2+O79))</f>
        <v/>
      </c>
      <c r="T84" s="186"/>
      <c r="U84" s="232" t="str" cm="1">
        <f t="array" aca="1" ref="U84" ca="1">IF(INDIRECT("事前検証計算用!Q"&amp;2+U79)="","",INDIRECT("事前検証計算用!Q"&amp;2+U79))</f>
        <v/>
      </c>
      <c r="V84" s="233"/>
      <c r="W84" s="234" t="str" cm="1">
        <f t="array" aca="1" ref="W84" ca="1">IF(INDIRECT("事前検証計算用!R"&amp;2+U79)="","",INDIRECT("事前検証計算用!R"&amp;2+U79))</f>
        <v/>
      </c>
      <c r="X84" s="233"/>
      <c r="Y84" s="185" t="str" cm="1">
        <f t="array" aca="1" ref="Y84" ca="1">IF(INDIRECT("事前検証計算用!S"&amp;2+U79)="","",INDIRECT("事前検証計算用!S"&amp;2+U79))</f>
        <v/>
      </c>
      <c r="Z84" s="186"/>
      <c r="AA84" s="40"/>
    </row>
    <row r="85" spans="1:27" ht="13.5" customHeight="1" x14ac:dyDescent="0.15">
      <c r="B85" s="43"/>
    </row>
    <row r="86" spans="1:27" ht="13.5" customHeight="1" x14ac:dyDescent="0.15">
      <c r="B86" s="41"/>
      <c r="C86" s="40"/>
      <c r="D86" s="40"/>
      <c r="E86" s="40"/>
      <c r="F86" s="40"/>
      <c r="G86" s="40"/>
      <c r="H86" s="40"/>
      <c r="I86" s="40"/>
      <c r="J86" s="40"/>
      <c r="K86" s="40"/>
      <c r="L86" s="40"/>
      <c r="M86" s="40"/>
      <c r="N86" s="40"/>
      <c r="O86" s="40"/>
      <c r="P86" s="40"/>
      <c r="Q86" s="40"/>
      <c r="R86" s="40"/>
      <c r="S86" s="40"/>
      <c r="T86" s="40"/>
      <c r="U86" s="40"/>
      <c r="V86" s="40"/>
      <c r="W86" s="40"/>
      <c r="X86" s="40"/>
      <c r="Y86" s="40"/>
      <c r="Z86" s="40"/>
      <c r="AA86" s="40"/>
    </row>
    <row r="87" spans="1:27" ht="30" customHeight="1" x14ac:dyDescent="0.15">
      <c r="B87" s="41"/>
      <c r="C87" s="40"/>
      <c r="D87" s="40"/>
      <c r="E87" s="40"/>
      <c r="F87" s="40"/>
      <c r="G87" s="40"/>
      <c r="H87" s="40"/>
      <c r="I87" s="40"/>
      <c r="J87" s="40"/>
      <c r="K87" s="40"/>
      <c r="L87" s="40"/>
      <c r="M87" s="40"/>
      <c r="N87" s="205" t="str">
        <f>N2</f>
        <v xml:space="preserve"> 依物光            号</v>
      </c>
      <c r="O87" s="206"/>
      <c r="P87" s="206"/>
      <c r="Q87" s="206"/>
      <c r="R87" s="206"/>
      <c r="S87" s="206"/>
      <c r="T87" s="206"/>
      <c r="U87" s="206"/>
      <c r="V87" s="206"/>
      <c r="W87" s="206"/>
      <c r="X87" s="206" t="s">
        <v>272</v>
      </c>
      <c r="Y87" s="206"/>
      <c r="Z87" s="206"/>
      <c r="AA87" s="206"/>
    </row>
    <row r="88" spans="1:27" ht="30" customHeight="1" thickBot="1" x14ac:dyDescent="0.2">
      <c r="B88" s="41"/>
      <c r="C88" s="40"/>
      <c r="D88" s="40"/>
      <c r="E88" s="40"/>
      <c r="F88" s="40"/>
      <c r="G88" s="40"/>
      <c r="H88" s="40"/>
      <c r="I88" s="40"/>
      <c r="J88" s="40"/>
      <c r="K88" s="40"/>
      <c r="L88" s="40"/>
      <c r="M88" s="40"/>
      <c r="N88" s="40"/>
      <c r="O88" s="40"/>
      <c r="P88" s="40"/>
      <c r="Q88" s="40"/>
      <c r="R88" s="40"/>
      <c r="S88" s="40"/>
      <c r="T88" s="40"/>
      <c r="U88" s="40"/>
      <c r="V88" s="40"/>
      <c r="W88" s="40"/>
      <c r="X88" s="40"/>
      <c r="Y88" s="40"/>
      <c r="Z88" s="40"/>
      <c r="AA88" s="40"/>
    </row>
    <row r="89" spans="1:27" ht="74.25" customHeight="1" x14ac:dyDescent="0.15">
      <c r="B89" s="40"/>
      <c r="C89" s="244">
        <v>45</v>
      </c>
      <c r="D89" s="245"/>
      <c r="E89" s="241" t="str" cm="1">
        <f t="array" aca="1" ref="E89" ca="1">IF(INDIRECT("事前検証計算用!G"&amp;2+C89)="","",INDIRECT("事前検証計算用!G"&amp;2+C89))</f>
        <v/>
      </c>
      <c r="F89" s="242"/>
      <c r="G89" s="242"/>
      <c r="H89" s="243"/>
      <c r="I89" s="244">
        <v>46</v>
      </c>
      <c r="J89" s="245"/>
      <c r="K89" s="241" t="str" cm="1">
        <f t="array" aca="1" ref="K89" ca="1">IF(INDIRECT("事前検証計算用!G"&amp;2+I89)="","",INDIRECT("事前検証計算用!G"&amp;2+I89))</f>
        <v/>
      </c>
      <c r="L89" s="242"/>
      <c r="M89" s="242"/>
      <c r="N89" s="243"/>
      <c r="O89" s="244">
        <v>47</v>
      </c>
      <c r="P89" s="245"/>
      <c r="Q89" s="241" t="str" cm="1">
        <f t="array" aca="1" ref="Q89" ca="1">IF(INDIRECT("事前検証計算用!G"&amp;2+O89)="","",INDIRECT("事前検証計算用!G"&amp;2+O89))</f>
        <v/>
      </c>
      <c r="R89" s="242"/>
      <c r="S89" s="242"/>
      <c r="T89" s="243"/>
      <c r="U89" s="244">
        <v>48</v>
      </c>
      <c r="V89" s="245"/>
      <c r="W89" s="241" t="str" cm="1">
        <f t="array" aca="1" ref="W89" ca="1">IF(INDIRECT("事前検証計算用!G"&amp;2+U89)="","",INDIRECT("事前検証計算用!G"&amp;2+U89))</f>
        <v/>
      </c>
      <c r="X89" s="242"/>
      <c r="Y89" s="242"/>
      <c r="Z89" s="243"/>
      <c r="AA89" s="40"/>
    </row>
    <row r="90" spans="1:27" ht="22.5" customHeight="1" thickBot="1" x14ac:dyDescent="0.2">
      <c r="B90" s="41"/>
      <c r="C90" s="190" t="s">
        <v>225</v>
      </c>
      <c r="D90" s="191"/>
      <c r="E90" s="191" t="s">
        <v>226</v>
      </c>
      <c r="F90" s="191"/>
      <c r="G90" s="191" t="s">
        <v>227</v>
      </c>
      <c r="H90" s="192"/>
      <c r="I90" s="190" t="s">
        <v>225</v>
      </c>
      <c r="J90" s="191"/>
      <c r="K90" s="191" t="s">
        <v>226</v>
      </c>
      <c r="L90" s="191"/>
      <c r="M90" s="191" t="s">
        <v>227</v>
      </c>
      <c r="N90" s="192"/>
      <c r="O90" s="190" t="s">
        <v>225</v>
      </c>
      <c r="P90" s="191"/>
      <c r="Q90" s="191" t="s">
        <v>226</v>
      </c>
      <c r="R90" s="191"/>
      <c r="S90" s="191" t="s">
        <v>227</v>
      </c>
      <c r="T90" s="192"/>
      <c r="U90" s="190" t="s">
        <v>225</v>
      </c>
      <c r="V90" s="191"/>
      <c r="W90" s="191" t="s">
        <v>226</v>
      </c>
      <c r="X90" s="191"/>
      <c r="Y90" s="191" t="s">
        <v>227</v>
      </c>
      <c r="Z90" s="192"/>
      <c r="AA90" s="40"/>
    </row>
    <row r="91" spans="1:27" ht="33" customHeight="1" x14ac:dyDescent="0.15">
      <c r="A91" s="44"/>
      <c r="B91" s="57" t="s">
        <v>224</v>
      </c>
      <c r="C91" s="238" t="str" cm="1">
        <f t="array" aca="1" ref="C91" ca="1">IF(INDIRECT("事前検証計算用!H"&amp;2+C89)="","",INDIRECT("事前検証計算用!H"&amp;2+C89))</f>
        <v/>
      </c>
      <c r="D91" s="188"/>
      <c r="E91" s="239" t="str" cm="1">
        <f t="array" aca="1" ref="E91" ca="1">IF(INDIRECT("事前検証計算用!I"&amp;2+C89)="","",INDIRECT("事前検証計算用!I"&amp;2+C89))</f>
        <v/>
      </c>
      <c r="F91" s="238"/>
      <c r="G91" s="239" t="str" cm="1">
        <f t="array" aca="1" ref="G91" ca="1">IF(INDIRECT("事前検証計算用!J"&amp;2+C89)="","",INDIRECT("事前検証計算用!J"&amp;2+C89))</f>
        <v/>
      </c>
      <c r="H91" s="240"/>
      <c r="I91" s="238" t="str" cm="1">
        <f t="array" aca="1" ref="I91" ca="1">IF(INDIRECT("事前検証計算用!H"&amp;2+I89)="","",INDIRECT("事前検証計算用!H"&amp;2+I89))</f>
        <v/>
      </c>
      <c r="J91" s="188"/>
      <c r="K91" s="239" t="str" cm="1">
        <f t="array" aca="1" ref="K91" ca="1">IF(INDIRECT("事前検証計算用!I"&amp;2+I89)="","",INDIRECT("事前検証計算用!I"&amp;2+I89))</f>
        <v/>
      </c>
      <c r="L91" s="238"/>
      <c r="M91" s="239" t="str" cm="1">
        <f t="array" aca="1" ref="M91" ca="1">IF(INDIRECT("事前検証計算用!J"&amp;2+I89)="","",INDIRECT("事前検証計算用!J"&amp;2+I89))</f>
        <v/>
      </c>
      <c r="N91" s="240"/>
      <c r="O91" s="238" t="str" cm="1">
        <f t="array" aca="1" ref="O91" ca="1">IF(INDIRECT("事前検証計算用!H"&amp;2+O89)="","",INDIRECT("事前検証計算用!H"&amp;2+O89))</f>
        <v/>
      </c>
      <c r="P91" s="188"/>
      <c r="Q91" s="239" t="str" cm="1">
        <f t="array" aca="1" ref="Q91" ca="1">IF(INDIRECT("事前検証計算用!I"&amp;2+O89)="","",INDIRECT("事前検証計算用!I"&amp;2+O89))</f>
        <v/>
      </c>
      <c r="R91" s="238"/>
      <c r="S91" s="239" t="str" cm="1">
        <f t="array" aca="1" ref="S91" ca="1">IF(INDIRECT("事前検証計算用!J"&amp;2+O89)="","",INDIRECT("事前検証計算用!J"&amp;2+O89))</f>
        <v/>
      </c>
      <c r="T91" s="240"/>
      <c r="U91" s="238" t="str" cm="1">
        <f t="array" aca="1" ref="U91" ca="1">IF(INDIRECT("事前検証計算用!H"&amp;2+U89)="","",INDIRECT("事前検証計算用!H"&amp;2+U89))</f>
        <v/>
      </c>
      <c r="V91" s="188"/>
      <c r="W91" s="239" t="str" cm="1">
        <f t="array" aca="1" ref="W91" ca="1">IF(INDIRECT("事前検証計算用!I"&amp;2+U89)="","",INDIRECT("事前検証計算用!I"&amp;2+U89))</f>
        <v/>
      </c>
      <c r="X91" s="238"/>
      <c r="Y91" s="239" t="str" cm="1">
        <f t="array" aca="1" ref="Y91" ca="1">IF(INDIRECT("事前検証計算用!J"&amp;2+U89)="","",INDIRECT("事前検証計算用!J"&amp;2+U89))</f>
        <v/>
      </c>
      <c r="Z91" s="240"/>
      <c r="AA91" s="40"/>
    </row>
    <row r="92" spans="1:27" ht="33" customHeight="1" x14ac:dyDescent="0.15">
      <c r="A92" s="44"/>
      <c r="B92" s="58" t="s">
        <v>228</v>
      </c>
      <c r="C92" s="236" t="str" cm="1">
        <f t="array" aca="1" ref="C92" ca="1">IF(INDIRECT("事前検証計算用!N"&amp;2+C89)="","",INDIRECT("事前検証計算用!N"&amp;2+C89))</f>
        <v/>
      </c>
      <c r="D92" s="182"/>
      <c r="E92" s="182" t="str" cm="1">
        <f t="array" aca="1" ref="E92" ca="1">IF(INDIRECT("事前検証計算用!O"&amp;2+C89)="","",INDIRECT("事前検証計算用!O"&amp;2+C89))</f>
        <v/>
      </c>
      <c r="F92" s="182"/>
      <c r="G92" s="182" t="str" cm="1">
        <f t="array" aca="1" ref="G92" ca="1">IF(INDIRECT("事前検証計算用!P"&amp;2+C89)="","",INDIRECT("事前検証計算用!P"&amp;2+C89))</f>
        <v/>
      </c>
      <c r="H92" s="183"/>
      <c r="I92" s="236" t="str" cm="1">
        <f t="array" aca="1" ref="I92" ca="1">IF(INDIRECT("事前検証計算用!N"&amp;2+I89)="","",INDIRECT("事前検証計算用!N"&amp;2+I89))</f>
        <v/>
      </c>
      <c r="J92" s="182"/>
      <c r="K92" s="182" t="str" cm="1">
        <f t="array" aca="1" ref="K92" ca="1">IF(INDIRECT("事前検証計算用!O"&amp;2+I89)="","",INDIRECT("事前検証計算用!O"&amp;2+I89))</f>
        <v/>
      </c>
      <c r="L92" s="182"/>
      <c r="M92" s="182" t="str" cm="1">
        <f t="array" aca="1" ref="M92" ca="1">IF(INDIRECT("事前検証計算用!P"&amp;2+I89)="","",INDIRECT("事前検証計算用!P"&amp;2+I89))</f>
        <v/>
      </c>
      <c r="N92" s="183"/>
      <c r="O92" s="236" t="str" cm="1">
        <f t="array" aca="1" ref="O92" ca="1">IF(INDIRECT("事前検証計算用!N"&amp;2+O89)="","",INDIRECT("事前検証計算用!N"&amp;2+O89))</f>
        <v/>
      </c>
      <c r="P92" s="182"/>
      <c r="Q92" s="182" t="str" cm="1">
        <f t="array" aca="1" ref="Q92" ca="1">IF(INDIRECT("事前検証計算用!O"&amp;2+O89)="","",INDIRECT("事前検証計算用!O"&amp;2+O89))</f>
        <v/>
      </c>
      <c r="R92" s="182"/>
      <c r="S92" s="182" t="str" cm="1">
        <f t="array" aca="1" ref="S92" ca="1">IF(INDIRECT("事前検証計算用!P"&amp;2+O89)="","",INDIRECT("事前検証計算用!P"&amp;2+O89))</f>
        <v/>
      </c>
      <c r="T92" s="183"/>
      <c r="U92" s="236" t="str" cm="1">
        <f t="array" aca="1" ref="U92" ca="1">IF(INDIRECT("事前検証計算用!N"&amp;2+U89)="","",INDIRECT("事前検証計算用!N"&amp;2+U89))</f>
        <v/>
      </c>
      <c r="V92" s="182"/>
      <c r="W92" s="182" t="str" cm="1">
        <f t="array" aca="1" ref="W92" ca="1">IF(INDIRECT("事前検証計算用!O"&amp;2+U89)="","",INDIRECT("事前検証計算用!O"&amp;2+U89))</f>
        <v/>
      </c>
      <c r="X92" s="182"/>
      <c r="Y92" s="182" t="str" cm="1">
        <f t="array" aca="1" ref="Y92" ca="1">IF(INDIRECT("事前検証計算用!P"&amp;2+U89)="","",INDIRECT("事前検証計算用!P"&amp;2+U89))</f>
        <v/>
      </c>
      <c r="Z92" s="183"/>
      <c r="AA92" s="40"/>
    </row>
    <row r="93" spans="1:27" ht="33" customHeight="1" x14ac:dyDescent="0.15">
      <c r="A93" s="44"/>
      <c r="B93" s="58" t="s">
        <v>229</v>
      </c>
      <c r="C93" s="235" t="str" cm="1">
        <f t="array" aca="1" ref="C93" ca="1">IF(INDIRECT("事前検証計算用!K"&amp;2+C89)="","",INDIRECT("事前検証計算用!K"&amp;2+C89))</f>
        <v/>
      </c>
      <c r="D93" s="236"/>
      <c r="E93" s="237" t="str" cm="1">
        <f t="array" aca="1" ref="E93" ca="1">IF(INDIRECT("事前検証計算用!L"&amp;2+C89)="","",INDIRECT("事前検証計算用!L"&amp;2+C89))</f>
        <v/>
      </c>
      <c r="F93" s="236"/>
      <c r="G93" s="182" t="str" cm="1">
        <f t="array" aca="1" ref="G93" ca="1">IF(INDIRECT("事前検証計算用!M"&amp;2+C89)="","",INDIRECT("事前検証計算用!M"&amp;2+C89))</f>
        <v/>
      </c>
      <c r="H93" s="183"/>
      <c r="I93" s="235" t="str" cm="1">
        <f t="array" aca="1" ref="I93" ca="1">IF(INDIRECT("事前検証計算用!K"&amp;2+I89)="","",INDIRECT("事前検証計算用!K"&amp;2+I89))</f>
        <v/>
      </c>
      <c r="J93" s="236"/>
      <c r="K93" s="237" t="str" cm="1">
        <f t="array" aca="1" ref="K93" ca="1">IF(INDIRECT("事前検証計算用!L"&amp;2+I89)="","",INDIRECT("事前検証計算用!L"&amp;2+I89))</f>
        <v/>
      </c>
      <c r="L93" s="236"/>
      <c r="M93" s="182" t="str" cm="1">
        <f t="array" aca="1" ref="M93" ca="1">IF(INDIRECT("事前検証計算用!M"&amp;2+I89)="","",INDIRECT("事前検証計算用!M"&amp;2+I89))</f>
        <v/>
      </c>
      <c r="N93" s="183"/>
      <c r="O93" s="235" t="str" cm="1">
        <f t="array" aca="1" ref="O93" ca="1">IF(INDIRECT("事前検証計算用!K"&amp;2+O89)="","",INDIRECT("事前検証計算用!K"&amp;2+O89))</f>
        <v/>
      </c>
      <c r="P93" s="236"/>
      <c r="Q93" s="237" t="str" cm="1">
        <f t="array" aca="1" ref="Q93" ca="1">IF(INDIRECT("事前検証計算用!L"&amp;2+O89)="","",INDIRECT("事前検証計算用!L"&amp;2+O89))</f>
        <v/>
      </c>
      <c r="R93" s="236"/>
      <c r="S93" s="182" t="str" cm="1">
        <f t="array" aca="1" ref="S93" ca="1">IF(INDIRECT("事前検証計算用!M"&amp;2+O89)="","",INDIRECT("事前検証計算用!M"&amp;2+O89))</f>
        <v/>
      </c>
      <c r="T93" s="183"/>
      <c r="U93" s="235" t="str" cm="1">
        <f t="array" aca="1" ref="U93" ca="1">IF(INDIRECT("事前検証計算用!K"&amp;2+U89)="","",INDIRECT("事前検証計算用!K"&amp;2+U89))</f>
        <v/>
      </c>
      <c r="V93" s="236"/>
      <c r="W93" s="237" t="str" cm="1">
        <f t="array" aca="1" ref="W93" ca="1">IF(INDIRECT("事前検証計算用!L"&amp;2+U89)="","",INDIRECT("事前検証計算用!L"&amp;2+U89))</f>
        <v/>
      </c>
      <c r="X93" s="236"/>
      <c r="Y93" s="182" t="str" cm="1">
        <f t="array" aca="1" ref="Y93" ca="1">IF(INDIRECT("事前検証計算用!M"&amp;2+U89)="","",INDIRECT("事前検証計算用!M"&amp;2+U89))</f>
        <v/>
      </c>
      <c r="Z93" s="183"/>
      <c r="AA93" s="40"/>
    </row>
    <row r="94" spans="1:27" ht="33" customHeight="1" thickBot="1" x14ac:dyDescent="0.2">
      <c r="A94" s="44"/>
      <c r="B94" s="59" t="s">
        <v>230</v>
      </c>
      <c r="C94" s="232" t="str" cm="1">
        <f t="array" aca="1" ref="C94" ca="1">IF(INDIRECT("事前検証計算用!Q"&amp;2+C89)="","",INDIRECT("事前検証計算用!Q"&amp;2+C89))</f>
        <v/>
      </c>
      <c r="D94" s="233"/>
      <c r="E94" s="234" t="str" cm="1">
        <f t="array" aca="1" ref="E94" ca="1">IF(INDIRECT("事前検証計算用!R"&amp;2+C89)="","",INDIRECT("事前検証計算用!R"&amp;2+C89))</f>
        <v/>
      </c>
      <c r="F94" s="233"/>
      <c r="G94" s="185" t="str" cm="1">
        <f t="array" aca="1" ref="G94" ca="1">IF(INDIRECT("事前検証計算用!S"&amp;2+C89)="","",INDIRECT("事前検証計算用!S"&amp;2+C89))</f>
        <v/>
      </c>
      <c r="H94" s="186"/>
      <c r="I94" s="232" t="str" cm="1">
        <f t="array" aca="1" ref="I94" ca="1">IF(INDIRECT("事前検証計算用!Q"&amp;2+I89)="","",INDIRECT("事前検証計算用!Q"&amp;2+I89))</f>
        <v/>
      </c>
      <c r="J94" s="233"/>
      <c r="K94" s="234" t="str" cm="1">
        <f t="array" aca="1" ref="K94" ca="1">IF(INDIRECT("事前検証計算用!R"&amp;2+I89)="","",INDIRECT("事前検証計算用!R"&amp;2+I89))</f>
        <v/>
      </c>
      <c r="L94" s="233"/>
      <c r="M94" s="185" t="str" cm="1">
        <f t="array" aca="1" ref="M94" ca="1">IF(INDIRECT("事前検証計算用!S"&amp;2+I89)="","",INDIRECT("事前検証計算用!S"&amp;2+I89))</f>
        <v/>
      </c>
      <c r="N94" s="186"/>
      <c r="O94" s="232" t="str" cm="1">
        <f t="array" aca="1" ref="O94" ca="1">IF(INDIRECT("事前検証計算用!Q"&amp;2+O89)="","",INDIRECT("事前検証計算用!Q"&amp;2+O89))</f>
        <v/>
      </c>
      <c r="P94" s="233"/>
      <c r="Q94" s="234" t="str" cm="1">
        <f t="array" aca="1" ref="Q94" ca="1">IF(INDIRECT("事前検証計算用!R"&amp;2+O89)="","",INDIRECT("事前検証計算用!R"&amp;2+O89))</f>
        <v/>
      </c>
      <c r="R94" s="233"/>
      <c r="S94" s="185" t="str" cm="1">
        <f t="array" aca="1" ref="S94" ca="1">IF(INDIRECT("事前検証計算用!S"&amp;2+O89)="","",INDIRECT("事前検証計算用!S"&amp;2+O89))</f>
        <v/>
      </c>
      <c r="T94" s="186"/>
      <c r="U94" s="232" t="str" cm="1">
        <f t="array" aca="1" ref="U94" ca="1">IF(INDIRECT("事前検証計算用!Q"&amp;2+U89)="","",INDIRECT("事前検証計算用!Q"&amp;2+U89))</f>
        <v/>
      </c>
      <c r="V94" s="233"/>
      <c r="W94" s="234" t="str" cm="1">
        <f t="array" aca="1" ref="W94" ca="1">IF(INDIRECT("事前検証計算用!R"&amp;2+U89)="","",INDIRECT("事前検証計算用!R"&amp;2+U89))</f>
        <v/>
      </c>
      <c r="X94" s="233"/>
      <c r="Y94" s="185" t="str" cm="1">
        <f t="array" aca="1" ref="Y94" ca="1">IF(INDIRECT("事前検証計算用!S"&amp;2+U89)="","",INDIRECT("事前検証計算用!S"&amp;2+U89))</f>
        <v/>
      </c>
      <c r="Z94" s="186"/>
      <c r="AA94" s="40"/>
    </row>
    <row r="95" spans="1:27" ht="74.25" customHeight="1" x14ac:dyDescent="0.15">
      <c r="B95" s="42"/>
      <c r="C95" s="244">
        <v>49</v>
      </c>
      <c r="D95" s="245"/>
      <c r="E95" s="241" t="str" cm="1">
        <f t="array" aca="1" ref="E95" ca="1">IF(INDIRECT("事前検証計算用!G"&amp;2+C95)="","",INDIRECT("事前検証計算用!G"&amp;2+C95))</f>
        <v/>
      </c>
      <c r="F95" s="242"/>
      <c r="G95" s="242"/>
      <c r="H95" s="243"/>
      <c r="I95" s="244">
        <v>50</v>
      </c>
      <c r="J95" s="245"/>
      <c r="K95" s="241" t="str" cm="1">
        <f t="array" aca="1" ref="K95" ca="1">IF(INDIRECT("事前検証計算用!G"&amp;2+I95)="","",INDIRECT("事前検証計算用!G"&amp;2+I95))</f>
        <v/>
      </c>
      <c r="L95" s="242"/>
      <c r="M95" s="242"/>
      <c r="N95" s="243"/>
      <c r="O95" s="244">
        <v>51</v>
      </c>
      <c r="P95" s="245"/>
      <c r="Q95" s="241" t="str" cm="1">
        <f t="array" aca="1" ref="Q95" ca="1">IF(INDIRECT("事前検証計算用!G"&amp;2+O95)="","",INDIRECT("事前検証計算用!G"&amp;2+O95))</f>
        <v/>
      </c>
      <c r="R95" s="242"/>
      <c r="S95" s="242"/>
      <c r="T95" s="243"/>
      <c r="U95" s="244">
        <v>52</v>
      </c>
      <c r="V95" s="245"/>
      <c r="W95" s="241" t="str" cm="1">
        <f t="array" aca="1" ref="W95" ca="1">IF(INDIRECT("事前検証計算用!G"&amp;2+U95)="","",INDIRECT("事前検証計算用!G"&amp;2+U95))</f>
        <v/>
      </c>
      <c r="X95" s="242"/>
      <c r="Y95" s="242"/>
      <c r="Z95" s="243"/>
      <c r="AA95" s="40"/>
    </row>
    <row r="96" spans="1:27" ht="22.5" customHeight="1" thickBot="1" x14ac:dyDescent="0.2">
      <c r="B96" s="41"/>
      <c r="C96" s="190" t="s">
        <v>225</v>
      </c>
      <c r="D96" s="191"/>
      <c r="E96" s="191" t="s">
        <v>226</v>
      </c>
      <c r="F96" s="191"/>
      <c r="G96" s="191" t="s">
        <v>227</v>
      </c>
      <c r="H96" s="192"/>
      <c r="I96" s="190" t="s">
        <v>225</v>
      </c>
      <c r="J96" s="191"/>
      <c r="K96" s="191" t="s">
        <v>226</v>
      </c>
      <c r="L96" s="191"/>
      <c r="M96" s="191" t="s">
        <v>227</v>
      </c>
      <c r="N96" s="192"/>
      <c r="O96" s="190" t="s">
        <v>225</v>
      </c>
      <c r="P96" s="191"/>
      <c r="Q96" s="191" t="s">
        <v>226</v>
      </c>
      <c r="R96" s="191"/>
      <c r="S96" s="191" t="s">
        <v>227</v>
      </c>
      <c r="T96" s="192"/>
      <c r="U96" s="190" t="s">
        <v>225</v>
      </c>
      <c r="V96" s="191"/>
      <c r="W96" s="191" t="s">
        <v>226</v>
      </c>
      <c r="X96" s="191"/>
      <c r="Y96" s="191" t="s">
        <v>227</v>
      </c>
      <c r="Z96" s="192"/>
      <c r="AA96" s="40"/>
    </row>
    <row r="97" spans="1:27" ht="33" customHeight="1" x14ac:dyDescent="0.15">
      <c r="A97" s="44"/>
      <c r="B97" s="57" t="s">
        <v>224</v>
      </c>
      <c r="C97" s="238" t="str" cm="1">
        <f t="array" aca="1" ref="C97" ca="1">IF(INDIRECT("事前検証計算用!H"&amp;2+C95)="","",INDIRECT("事前検証計算用!H"&amp;2+C95))</f>
        <v/>
      </c>
      <c r="D97" s="188"/>
      <c r="E97" s="239" t="str" cm="1">
        <f t="array" aca="1" ref="E97" ca="1">IF(INDIRECT("事前検証計算用!I"&amp;2+C95)="","",INDIRECT("事前検証計算用!I"&amp;2+C95))</f>
        <v/>
      </c>
      <c r="F97" s="238"/>
      <c r="G97" s="239" t="str" cm="1">
        <f t="array" aca="1" ref="G97" ca="1">IF(INDIRECT("事前検証計算用!J"&amp;2+C95)="","",INDIRECT("事前検証計算用!J"&amp;2+C95))</f>
        <v/>
      </c>
      <c r="H97" s="240"/>
      <c r="I97" s="238" t="str" cm="1">
        <f t="array" aca="1" ref="I97" ca="1">IF(INDIRECT("事前検証計算用!H"&amp;2+I95)="","",INDIRECT("事前検証計算用!H"&amp;2+I95))</f>
        <v/>
      </c>
      <c r="J97" s="188"/>
      <c r="K97" s="239" t="str" cm="1">
        <f t="array" aca="1" ref="K97" ca="1">IF(INDIRECT("事前検証計算用!I"&amp;2+I95)="","",INDIRECT("事前検証計算用!I"&amp;2+I95))</f>
        <v/>
      </c>
      <c r="L97" s="238"/>
      <c r="M97" s="239" t="str" cm="1">
        <f t="array" aca="1" ref="M97" ca="1">IF(INDIRECT("事前検証計算用!J"&amp;2+I95)="","",INDIRECT("事前検証計算用!J"&amp;2+I95))</f>
        <v/>
      </c>
      <c r="N97" s="240"/>
      <c r="O97" s="238" t="str" cm="1">
        <f t="array" aca="1" ref="O97" ca="1">IF(INDIRECT("事前検証計算用!H"&amp;2+O95)="","",INDIRECT("事前検証計算用!H"&amp;2+O95))</f>
        <v/>
      </c>
      <c r="P97" s="188"/>
      <c r="Q97" s="239" t="str" cm="1">
        <f t="array" aca="1" ref="Q97" ca="1">IF(INDIRECT("事前検証計算用!I"&amp;2+O95)="","",INDIRECT("事前検証計算用!I"&amp;2+O95))</f>
        <v/>
      </c>
      <c r="R97" s="238"/>
      <c r="S97" s="239" t="str" cm="1">
        <f t="array" aca="1" ref="S97" ca="1">IF(INDIRECT("事前検証計算用!J"&amp;2+O95)="","",INDIRECT("事前検証計算用!J"&amp;2+O95))</f>
        <v/>
      </c>
      <c r="T97" s="240"/>
      <c r="U97" s="238" t="str" cm="1">
        <f t="array" aca="1" ref="U97" ca="1">IF(INDIRECT("事前検証計算用!H"&amp;2+U95)="","",INDIRECT("事前検証計算用!H"&amp;2+U95))</f>
        <v/>
      </c>
      <c r="V97" s="188"/>
      <c r="W97" s="239" t="str" cm="1">
        <f t="array" aca="1" ref="W97" ca="1">IF(INDIRECT("事前検証計算用!I"&amp;2+U95)="","",INDIRECT("事前検証計算用!I"&amp;2+U95))</f>
        <v/>
      </c>
      <c r="X97" s="238"/>
      <c r="Y97" s="239" t="str" cm="1">
        <f t="array" aca="1" ref="Y97" ca="1">IF(INDIRECT("事前検証計算用!J"&amp;2+U95)="","",INDIRECT("事前検証計算用!J"&amp;2+U95))</f>
        <v/>
      </c>
      <c r="Z97" s="240"/>
      <c r="AA97" s="40"/>
    </row>
    <row r="98" spans="1:27" ht="33" customHeight="1" x14ac:dyDescent="0.15">
      <c r="A98" s="44"/>
      <c r="B98" s="58" t="s">
        <v>228</v>
      </c>
      <c r="C98" s="236" t="str" cm="1">
        <f t="array" aca="1" ref="C98" ca="1">IF(INDIRECT("事前検証計算用!N"&amp;2+C95)="","",INDIRECT("事前検証計算用!N"&amp;2+C95))</f>
        <v/>
      </c>
      <c r="D98" s="182"/>
      <c r="E98" s="182" t="str" cm="1">
        <f t="array" aca="1" ref="E98" ca="1">IF(INDIRECT("事前検証計算用!O"&amp;2+C95)="","",INDIRECT("事前検証計算用!O"&amp;2+C95))</f>
        <v/>
      </c>
      <c r="F98" s="182"/>
      <c r="G98" s="182" t="str" cm="1">
        <f t="array" aca="1" ref="G98" ca="1">IF(INDIRECT("事前検証計算用!P"&amp;2+C95)="","",INDIRECT("事前検証計算用!P"&amp;2+C95))</f>
        <v/>
      </c>
      <c r="H98" s="183"/>
      <c r="I98" s="236" t="str" cm="1">
        <f t="array" aca="1" ref="I98" ca="1">IF(INDIRECT("事前検証計算用!N"&amp;2+I95)="","",INDIRECT("事前検証計算用!N"&amp;2+I95))</f>
        <v/>
      </c>
      <c r="J98" s="182"/>
      <c r="K98" s="182" t="str" cm="1">
        <f t="array" aca="1" ref="K98" ca="1">IF(INDIRECT("事前検証計算用!O"&amp;2+I95)="","",INDIRECT("事前検証計算用!O"&amp;2+I95))</f>
        <v/>
      </c>
      <c r="L98" s="182"/>
      <c r="M98" s="182" t="str" cm="1">
        <f t="array" aca="1" ref="M98" ca="1">IF(INDIRECT("事前検証計算用!P"&amp;2+I95)="","",INDIRECT("事前検証計算用!P"&amp;2+I95))</f>
        <v/>
      </c>
      <c r="N98" s="183"/>
      <c r="O98" s="236" t="str" cm="1">
        <f t="array" aca="1" ref="O98" ca="1">IF(INDIRECT("事前検証計算用!N"&amp;2+O95)="","",INDIRECT("事前検証計算用!N"&amp;2+O95))</f>
        <v/>
      </c>
      <c r="P98" s="182"/>
      <c r="Q98" s="182" t="str" cm="1">
        <f t="array" aca="1" ref="Q98" ca="1">IF(INDIRECT("事前検証計算用!O"&amp;2+O95)="","",INDIRECT("事前検証計算用!O"&amp;2+O95))</f>
        <v/>
      </c>
      <c r="R98" s="182"/>
      <c r="S98" s="182" t="str" cm="1">
        <f t="array" aca="1" ref="S98" ca="1">IF(INDIRECT("事前検証計算用!P"&amp;2+O95)="","",INDIRECT("事前検証計算用!P"&amp;2+O95))</f>
        <v/>
      </c>
      <c r="T98" s="183"/>
      <c r="U98" s="236" t="str" cm="1">
        <f t="array" aca="1" ref="U98" ca="1">IF(INDIRECT("事前検証計算用!N"&amp;2+U95)="","",INDIRECT("事前検証計算用!N"&amp;2+U95))</f>
        <v/>
      </c>
      <c r="V98" s="182"/>
      <c r="W98" s="182" t="str" cm="1">
        <f t="array" aca="1" ref="W98" ca="1">IF(INDIRECT("事前検証計算用!O"&amp;2+U95)="","",INDIRECT("事前検証計算用!O"&amp;2+U95))</f>
        <v/>
      </c>
      <c r="X98" s="182"/>
      <c r="Y98" s="182" t="str" cm="1">
        <f t="array" aca="1" ref="Y98" ca="1">IF(INDIRECT("事前検証計算用!P"&amp;2+U95)="","",INDIRECT("事前検証計算用!P"&amp;2+U95))</f>
        <v/>
      </c>
      <c r="Z98" s="183"/>
      <c r="AA98" s="40"/>
    </row>
    <row r="99" spans="1:27" ht="33" customHeight="1" x14ac:dyDescent="0.15">
      <c r="A99" s="44"/>
      <c r="B99" s="58" t="s">
        <v>229</v>
      </c>
      <c r="C99" s="235" t="str" cm="1">
        <f t="array" aca="1" ref="C99" ca="1">IF(INDIRECT("事前検証計算用!K"&amp;2+C95)="","",INDIRECT("事前検証計算用!K"&amp;2+C95))</f>
        <v/>
      </c>
      <c r="D99" s="236"/>
      <c r="E99" s="237" t="str" cm="1">
        <f t="array" aca="1" ref="E99" ca="1">IF(INDIRECT("事前検証計算用!L"&amp;2+C95)="","",INDIRECT("事前検証計算用!L"&amp;2+C95))</f>
        <v/>
      </c>
      <c r="F99" s="236"/>
      <c r="G99" s="182" t="str" cm="1">
        <f t="array" aca="1" ref="G99" ca="1">IF(INDIRECT("事前検証計算用!M"&amp;2+C95)="","",INDIRECT("事前検証計算用!M"&amp;2+C95))</f>
        <v/>
      </c>
      <c r="H99" s="183"/>
      <c r="I99" s="235" t="str" cm="1">
        <f t="array" aca="1" ref="I99" ca="1">IF(INDIRECT("事前検証計算用!K"&amp;2+I95)="","",INDIRECT("事前検証計算用!K"&amp;2+I95))</f>
        <v/>
      </c>
      <c r="J99" s="236"/>
      <c r="K99" s="237" t="str" cm="1">
        <f t="array" aca="1" ref="K99" ca="1">IF(INDIRECT("事前検証計算用!L"&amp;2+I95)="","",INDIRECT("事前検証計算用!L"&amp;2+I95))</f>
        <v/>
      </c>
      <c r="L99" s="236"/>
      <c r="M99" s="182" t="str" cm="1">
        <f t="array" aca="1" ref="M99" ca="1">IF(INDIRECT("事前検証計算用!M"&amp;2+I95)="","",INDIRECT("事前検証計算用!M"&amp;2+I95))</f>
        <v/>
      </c>
      <c r="N99" s="183"/>
      <c r="O99" s="235" t="str" cm="1">
        <f t="array" aca="1" ref="O99" ca="1">IF(INDIRECT("事前検証計算用!K"&amp;2+O95)="","",INDIRECT("事前検証計算用!K"&amp;2+O95))</f>
        <v/>
      </c>
      <c r="P99" s="236"/>
      <c r="Q99" s="237" t="str" cm="1">
        <f t="array" aca="1" ref="Q99" ca="1">IF(INDIRECT("事前検証計算用!L"&amp;2+O95)="","",INDIRECT("事前検証計算用!L"&amp;2+O95))</f>
        <v/>
      </c>
      <c r="R99" s="236"/>
      <c r="S99" s="182" t="str" cm="1">
        <f t="array" aca="1" ref="S99" ca="1">IF(INDIRECT("事前検証計算用!M"&amp;2+O95)="","",INDIRECT("事前検証計算用!M"&amp;2+O95))</f>
        <v/>
      </c>
      <c r="T99" s="183"/>
      <c r="U99" s="235" t="str" cm="1">
        <f t="array" aca="1" ref="U99" ca="1">IF(INDIRECT("事前検証計算用!K"&amp;2+U95)="","",INDIRECT("事前検証計算用!K"&amp;2+U95))</f>
        <v/>
      </c>
      <c r="V99" s="236"/>
      <c r="W99" s="237" t="str" cm="1">
        <f t="array" aca="1" ref="W99" ca="1">IF(INDIRECT("事前検証計算用!L"&amp;2+U95)="","",INDIRECT("事前検証計算用!L"&amp;2+U95))</f>
        <v/>
      </c>
      <c r="X99" s="236"/>
      <c r="Y99" s="182" t="str" cm="1">
        <f t="array" aca="1" ref="Y99" ca="1">IF(INDIRECT("事前検証計算用!M"&amp;2+U95)="","",INDIRECT("事前検証計算用!M"&amp;2+U95))</f>
        <v/>
      </c>
      <c r="Z99" s="183"/>
      <c r="AA99" s="40"/>
    </row>
    <row r="100" spans="1:27" ht="33" customHeight="1" thickBot="1" x14ac:dyDescent="0.2">
      <c r="A100" s="44"/>
      <c r="B100" s="59" t="s">
        <v>230</v>
      </c>
      <c r="C100" s="232" t="str" cm="1">
        <f t="array" aca="1" ref="C100" ca="1">IF(INDIRECT("事前検証計算用!Q"&amp;2+C95)="","",INDIRECT("事前検証計算用!Q"&amp;2+C95))</f>
        <v/>
      </c>
      <c r="D100" s="233"/>
      <c r="E100" s="234" t="str" cm="1">
        <f t="array" aca="1" ref="E100" ca="1">IF(INDIRECT("事前検証計算用!R"&amp;2+C95)="","",INDIRECT("事前検証計算用!R"&amp;2+C95))</f>
        <v/>
      </c>
      <c r="F100" s="233"/>
      <c r="G100" s="185" t="str" cm="1">
        <f t="array" aca="1" ref="G100" ca="1">IF(INDIRECT("事前検証計算用!S"&amp;2+C95)="","",INDIRECT("事前検証計算用!S"&amp;2+C95))</f>
        <v/>
      </c>
      <c r="H100" s="186"/>
      <c r="I100" s="232" t="str" cm="1">
        <f t="array" aca="1" ref="I100" ca="1">IF(INDIRECT("事前検証計算用!Q"&amp;2+I95)="","",INDIRECT("事前検証計算用!Q"&amp;2+I95))</f>
        <v/>
      </c>
      <c r="J100" s="233"/>
      <c r="K100" s="234" t="str" cm="1">
        <f t="array" aca="1" ref="K100" ca="1">IF(INDIRECT("事前検証計算用!R"&amp;2+I95)="","",INDIRECT("事前検証計算用!R"&amp;2+I95))</f>
        <v/>
      </c>
      <c r="L100" s="233"/>
      <c r="M100" s="185" t="str" cm="1">
        <f t="array" aca="1" ref="M100" ca="1">IF(INDIRECT("事前検証計算用!S"&amp;2+I95)="","",INDIRECT("事前検証計算用!S"&amp;2+I95))</f>
        <v/>
      </c>
      <c r="N100" s="186"/>
      <c r="O100" s="232" t="str" cm="1">
        <f t="array" aca="1" ref="O100" ca="1">IF(INDIRECT("事前検証計算用!Q"&amp;2+O95)="","",INDIRECT("事前検証計算用!Q"&amp;2+O95))</f>
        <v/>
      </c>
      <c r="P100" s="233"/>
      <c r="Q100" s="234" t="str" cm="1">
        <f t="array" aca="1" ref="Q100" ca="1">IF(INDIRECT("事前検証計算用!R"&amp;2+O95)="","",INDIRECT("事前検証計算用!R"&amp;2+O95))</f>
        <v/>
      </c>
      <c r="R100" s="233"/>
      <c r="S100" s="185" t="str" cm="1">
        <f t="array" aca="1" ref="S100" ca="1">IF(INDIRECT("事前検証計算用!S"&amp;2+O95)="","",INDIRECT("事前検証計算用!S"&amp;2+O95))</f>
        <v/>
      </c>
      <c r="T100" s="186"/>
      <c r="U100" s="232" t="str" cm="1">
        <f t="array" aca="1" ref="U100" ca="1">IF(INDIRECT("事前検証計算用!Q"&amp;2+U95)="","",INDIRECT("事前検証計算用!Q"&amp;2+U95))</f>
        <v/>
      </c>
      <c r="V100" s="233"/>
      <c r="W100" s="234" t="str" cm="1">
        <f t="array" aca="1" ref="W100" ca="1">IF(INDIRECT("事前検証計算用!R"&amp;2+U95)="","",INDIRECT("事前検証計算用!R"&amp;2+U95))</f>
        <v/>
      </c>
      <c r="X100" s="233"/>
      <c r="Y100" s="185" t="str" cm="1">
        <f t="array" aca="1" ref="Y100" ca="1">IF(INDIRECT("事前検証計算用!S"&amp;2+U95)="","",INDIRECT("事前検証計算用!S"&amp;2+U95))</f>
        <v/>
      </c>
      <c r="Z100" s="186"/>
      <c r="AA100" s="40"/>
    </row>
    <row r="101" spans="1:27" ht="74.25" customHeight="1" x14ac:dyDescent="0.15">
      <c r="B101" s="42"/>
      <c r="C101" s="244">
        <v>53</v>
      </c>
      <c r="D101" s="245"/>
      <c r="E101" s="241" t="str" cm="1">
        <f t="array" aca="1" ref="E101" ca="1">IF(INDIRECT("事前検証計算用!G"&amp;2+C101)="","",INDIRECT("事前検証計算用!G"&amp;2+C101))</f>
        <v/>
      </c>
      <c r="F101" s="242"/>
      <c r="G101" s="242"/>
      <c r="H101" s="243"/>
      <c r="I101" s="244">
        <v>54</v>
      </c>
      <c r="J101" s="245"/>
      <c r="K101" s="241" t="str" cm="1">
        <f t="array" aca="1" ref="K101" ca="1">IF(INDIRECT("事前検証計算用!G"&amp;2+I101)="","",INDIRECT("事前検証計算用!G"&amp;2+I101))</f>
        <v/>
      </c>
      <c r="L101" s="242"/>
      <c r="M101" s="242"/>
      <c r="N101" s="243"/>
      <c r="O101" s="244">
        <v>55</v>
      </c>
      <c r="P101" s="245"/>
      <c r="Q101" s="241" t="str" cm="1">
        <f t="array" aca="1" ref="Q101" ca="1">IF(INDIRECT("事前検証計算用!G"&amp;2+O101)="","",INDIRECT("事前検証計算用!G"&amp;2+O101))</f>
        <v/>
      </c>
      <c r="R101" s="242"/>
      <c r="S101" s="242"/>
      <c r="T101" s="243"/>
      <c r="U101" s="244">
        <v>56</v>
      </c>
      <c r="V101" s="245"/>
      <c r="W101" s="241" t="str" cm="1">
        <f t="array" aca="1" ref="W101" ca="1">IF(INDIRECT("事前検証計算用!G"&amp;2+U101)="","",INDIRECT("事前検証計算用!G"&amp;2+U101))</f>
        <v/>
      </c>
      <c r="X101" s="242"/>
      <c r="Y101" s="242"/>
      <c r="Z101" s="243"/>
      <c r="AA101" s="40"/>
    </row>
    <row r="102" spans="1:27" ht="22.5" customHeight="1" thickBot="1" x14ac:dyDescent="0.2">
      <c r="B102" s="41"/>
      <c r="C102" s="190" t="s">
        <v>225</v>
      </c>
      <c r="D102" s="191"/>
      <c r="E102" s="191" t="s">
        <v>226</v>
      </c>
      <c r="F102" s="191"/>
      <c r="G102" s="191" t="s">
        <v>227</v>
      </c>
      <c r="H102" s="192"/>
      <c r="I102" s="190" t="s">
        <v>225</v>
      </c>
      <c r="J102" s="191"/>
      <c r="K102" s="191" t="s">
        <v>226</v>
      </c>
      <c r="L102" s="191"/>
      <c r="M102" s="191" t="s">
        <v>227</v>
      </c>
      <c r="N102" s="192"/>
      <c r="O102" s="190" t="s">
        <v>225</v>
      </c>
      <c r="P102" s="191"/>
      <c r="Q102" s="191" t="s">
        <v>226</v>
      </c>
      <c r="R102" s="191"/>
      <c r="S102" s="191" t="s">
        <v>227</v>
      </c>
      <c r="T102" s="192"/>
      <c r="U102" s="190" t="s">
        <v>225</v>
      </c>
      <c r="V102" s="191"/>
      <c r="W102" s="191" t="s">
        <v>226</v>
      </c>
      <c r="X102" s="191"/>
      <c r="Y102" s="191" t="s">
        <v>227</v>
      </c>
      <c r="Z102" s="192"/>
      <c r="AA102" s="40"/>
    </row>
    <row r="103" spans="1:27" ht="33" customHeight="1" x14ac:dyDescent="0.15">
      <c r="A103" s="44"/>
      <c r="B103" s="57" t="s">
        <v>224</v>
      </c>
      <c r="C103" s="238" t="str" cm="1">
        <f t="array" aca="1" ref="C103" ca="1">IF(INDIRECT("事前検証計算用!H"&amp;2+C101)="","",INDIRECT("事前検証計算用!H"&amp;2+C101))</f>
        <v/>
      </c>
      <c r="D103" s="188"/>
      <c r="E103" s="239" t="str" cm="1">
        <f t="array" aca="1" ref="E103" ca="1">IF(INDIRECT("事前検証計算用!I"&amp;2+C101)="","",INDIRECT("事前検証計算用!I"&amp;2+C101))</f>
        <v/>
      </c>
      <c r="F103" s="238"/>
      <c r="G103" s="239" t="str" cm="1">
        <f t="array" aca="1" ref="G103" ca="1">IF(INDIRECT("事前検証計算用!J"&amp;2+C101)="","",INDIRECT("事前検証計算用!J"&amp;2+C101))</f>
        <v/>
      </c>
      <c r="H103" s="240"/>
      <c r="I103" s="238" t="str" cm="1">
        <f t="array" aca="1" ref="I103" ca="1">IF(INDIRECT("事前検証計算用!H"&amp;2+I101)="","",INDIRECT("事前検証計算用!H"&amp;2+I101))</f>
        <v/>
      </c>
      <c r="J103" s="188"/>
      <c r="K103" s="239" t="str" cm="1">
        <f t="array" aca="1" ref="K103" ca="1">IF(INDIRECT("事前検証計算用!I"&amp;2+I101)="","",INDIRECT("事前検証計算用!I"&amp;2+I101))</f>
        <v/>
      </c>
      <c r="L103" s="238"/>
      <c r="M103" s="239" t="str" cm="1">
        <f t="array" aca="1" ref="M103" ca="1">IF(INDIRECT("事前検証計算用!J"&amp;2+I101)="","",INDIRECT("事前検証計算用!J"&amp;2+I101))</f>
        <v/>
      </c>
      <c r="N103" s="240"/>
      <c r="O103" s="238" t="str" cm="1">
        <f t="array" aca="1" ref="O103" ca="1">IF(INDIRECT("事前検証計算用!H"&amp;2+O101)="","",INDIRECT("事前検証計算用!H"&amp;2+O101))</f>
        <v/>
      </c>
      <c r="P103" s="188"/>
      <c r="Q103" s="239" t="str" cm="1">
        <f t="array" aca="1" ref="Q103" ca="1">IF(INDIRECT("事前検証計算用!I"&amp;2+O101)="","",INDIRECT("事前検証計算用!I"&amp;2+O101))</f>
        <v/>
      </c>
      <c r="R103" s="238"/>
      <c r="S103" s="239" t="str" cm="1">
        <f t="array" aca="1" ref="S103" ca="1">IF(INDIRECT("事前検証計算用!J"&amp;2+O101)="","",INDIRECT("事前検証計算用!J"&amp;2+O101))</f>
        <v/>
      </c>
      <c r="T103" s="240"/>
      <c r="U103" s="238" t="str" cm="1">
        <f t="array" aca="1" ref="U103" ca="1">IF(INDIRECT("事前検証計算用!H"&amp;2+U101)="","",INDIRECT("事前検証計算用!H"&amp;2+U101))</f>
        <v/>
      </c>
      <c r="V103" s="188"/>
      <c r="W103" s="239" t="str" cm="1">
        <f t="array" aca="1" ref="W103" ca="1">IF(INDIRECT("事前検証計算用!I"&amp;2+U101)="","",INDIRECT("事前検証計算用!I"&amp;2+U101))</f>
        <v/>
      </c>
      <c r="X103" s="238"/>
      <c r="Y103" s="239" t="str" cm="1">
        <f t="array" aca="1" ref="Y103" ca="1">IF(INDIRECT("事前検証計算用!J"&amp;2+U101)="","",INDIRECT("事前検証計算用!J"&amp;2+U101))</f>
        <v/>
      </c>
      <c r="Z103" s="240"/>
      <c r="AA103" s="40"/>
    </row>
    <row r="104" spans="1:27" ht="33" customHeight="1" x14ac:dyDescent="0.15">
      <c r="A104" s="44"/>
      <c r="B104" s="58" t="s">
        <v>228</v>
      </c>
      <c r="C104" s="236" t="str" cm="1">
        <f t="array" aca="1" ref="C104" ca="1">IF(INDIRECT("事前検証計算用!N"&amp;2+C101)="","",INDIRECT("事前検証計算用!N"&amp;2+C101))</f>
        <v/>
      </c>
      <c r="D104" s="182"/>
      <c r="E104" s="182" t="str" cm="1">
        <f t="array" aca="1" ref="E104" ca="1">IF(INDIRECT("事前検証計算用!O"&amp;2+C101)="","",INDIRECT("事前検証計算用!O"&amp;2+C101))</f>
        <v/>
      </c>
      <c r="F104" s="182"/>
      <c r="G104" s="182" t="str" cm="1">
        <f t="array" aca="1" ref="G104" ca="1">IF(INDIRECT("事前検証計算用!P"&amp;2+C101)="","",INDIRECT("事前検証計算用!P"&amp;2+C101))</f>
        <v/>
      </c>
      <c r="H104" s="183"/>
      <c r="I104" s="236" t="str" cm="1">
        <f t="array" aca="1" ref="I104" ca="1">IF(INDIRECT("事前検証計算用!N"&amp;2+I101)="","",INDIRECT("事前検証計算用!N"&amp;2+I101))</f>
        <v/>
      </c>
      <c r="J104" s="182"/>
      <c r="K104" s="182" t="str" cm="1">
        <f t="array" aca="1" ref="K104" ca="1">IF(INDIRECT("事前検証計算用!O"&amp;2+I101)="","",INDIRECT("事前検証計算用!O"&amp;2+I101))</f>
        <v/>
      </c>
      <c r="L104" s="182"/>
      <c r="M104" s="182" t="str" cm="1">
        <f t="array" aca="1" ref="M104" ca="1">IF(INDIRECT("事前検証計算用!P"&amp;2+I101)="","",INDIRECT("事前検証計算用!P"&amp;2+I101))</f>
        <v/>
      </c>
      <c r="N104" s="183"/>
      <c r="O104" s="236" t="str" cm="1">
        <f t="array" aca="1" ref="O104" ca="1">IF(INDIRECT("事前検証計算用!N"&amp;2+O101)="","",INDIRECT("事前検証計算用!N"&amp;2+O101))</f>
        <v/>
      </c>
      <c r="P104" s="182"/>
      <c r="Q104" s="182" t="str" cm="1">
        <f t="array" aca="1" ref="Q104" ca="1">IF(INDIRECT("事前検証計算用!O"&amp;2+O101)="","",INDIRECT("事前検証計算用!O"&amp;2+O101))</f>
        <v/>
      </c>
      <c r="R104" s="182"/>
      <c r="S104" s="182" t="str" cm="1">
        <f t="array" aca="1" ref="S104" ca="1">IF(INDIRECT("事前検証計算用!P"&amp;2+O101)="","",INDIRECT("事前検証計算用!P"&amp;2+O101))</f>
        <v/>
      </c>
      <c r="T104" s="183"/>
      <c r="U104" s="236" t="str" cm="1">
        <f t="array" aca="1" ref="U104" ca="1">IF(INDIRECT("事前検証計算用!N"&amp;2+U101)="","",INDIRECT("事前検証計算用!N"&amp;2+U101))</f>
        <v/>
      </c>
      <c r="V104" s="182"/>
      <c r="W104" s="182" t="str" cm="1">
        <f t="array" aca="1" ref="W104" ca="1">IF(INDIRECT("事前検証計算用!O"&amp;2+U101)="","",INDIRECT("事前検証計算用!O"&amp;2+U101))</f>
        <v/>
      </c>
      <c r="X104" s="182"/>
      <c r="Y104" s="182" t="str" cm="1">
        <f t="array" aca="1" ref="Y104" ca="1">IF(INDIRECT("事前検証計算用!P"&amp;2+U101)="","",INDIRECT("事前検証計算用!P"&amp;2+U101))</f>
        <v/>
      </c>
      <c r="Z104" s="183"/>
      <c r="AA104" s="40"/>
    </row>
    <row r="105" spans="1:27" ht="33" customHeight="1" x14ac:dyDescent="0.15">
      <c r="A105" s="44"/>
      <c r="B105" s="58" t="s">
        <v>229</v>
      </c>
      <c r="C105" s="235" t="str" cm="1">
        <f t="array" aca="1" ref="C105" ca="1">IF(INDIRECT("事前検証計算用!K"&amp;2+C101)="","",INDIRECT("事前検証計算用!K"&amp;2+C101))</f>
        <v/>
      </c>
      <c r="D105" s="236"/>
      <c r="E105" s="237" t="str" cm="1">
        <f t="array" aca="1" ref="E105" ca="1">IF(INDIRECT("事前検証計算用!L"&amp;2+C101)="","",INDIRECT("事前検証計算用!L"&amp;2+C101))</f>
        <v/>
      </c>
      <c r="F105" s="236"/>
      <c r="G105" s="182" t="str" cm="1">
        <f t="array" aca="1" ref="G105" ca="1">IF(INDIRECT("事前検証計算用!M"&amp;2+C101)="","",INDIRECT("事前検証計算用!M"&amp;2+C101))</f>
        <v/>
      </c>
      <c r="H105" s="183"/>
      <c r="I105" s="235" t="str" cm="1">
        <f t="array" aca="1" ref="I105" ca="1">IF(INDIRECT("事前検証計算用!K"&amp;2+I101)="","",INDIRECT("事前検証計算用!K"&amp;2+I101))</f>
        <v/>
      </c>
      <c r="J105" s="236"/>
      <c r="K105" s="237" t="str" cm="1">
        <f t="array" aca="1" ref="K105" ca="1">IF(INDIRECT("事前検証計算用!L"&amp;2+I101)="","",INDIRECT("事前検証計算用!L"&amp;2+I101))</f>
        <v/>
      </c>
      <c r="L105" s="236"/>
      <c r="M105" s="182" t="str" cm="1">
        <f t="array" aca="1" ref="M105" ca="1">IF(INDIRECT("事前検証計算用!M"&amp;2+I101)="","",INDIRECT("事前検証計算用!M"&amp;2+I101))</f>
        <v/>
      </c>
      <c r="N105" s="183"/>
      <c r="O105" s="235" t="str" cm="1">
        <f t="array" aca="1" ref="O105" ca="1">IF(INDIRECT("事前検証計算用!K"&amp;2+O101)="","",INDIRECT("事前検証計算用!K"&amp;2+O101))</f>
        <v/>
      </c>
      <c r="P105" s="236"/>
      <c r="Q105" s="237" t="str" cm="1">
        <f t="array" aca="1" ref="Q105" ca="1">IF(INDIRECT("事前検証計算用!L"&amp;2+O101)="","",INDIRECT("事前検証計算用!L"&amp;2+O101))</f>
        <v/>
      </c>
      <c r="R105" s="236"/>
      <c r="S105" s="182" t="str" cm="1">
        <f t="array" aca="1" ref="S105" ca="1">IF(INDIRECT("事前検証計算用!M"&amp;2+O101)="","",INDIRECT("事前検証計算用!M"&amp;2+O101))</f>
        <v/>
      </c>
      <c r="T105" s="183"/>
      <c r="U105" s="235" t="str" cm="1">
        <f t="array" aca="1" ref="U105" ca="1">IF(INDIRECT("事前検証計算用!K"&amp;2+U101)="","",INDIRECT("事前検証計算用!K"&amp;2+U101))</f>
        <v/>
      </c>
      <c r="V105" s="236"/>
      <c r="W105" s="237" t="str" cm="1">
        <f t="array" aca="1" ref="W105" ca="1">IF(INDIRECT("事前検証計算用!L"&amp;2+U101)="","",INDIRECT("事前検証計算用!L"&amp;2+U101))</f>
        <v/>
      </c>
      <c r="X105" s="236"/>
      <c r="Y105" s="182" t="str" cm="1">
        <f t="array" aca="1" ref="Y105" ca="1">IF(INDIRECT("事前検証計算用!M"&amp;2+U101)="","",INDIRECT("事前検証計算用!M"&amp;2+U101))</f>
        <v/>
      </c>
      <c r="Z105" s="183"/>
      <c r="AA105" s="40"/>
    </row>
    <row r="106" spans="1:27" ht="33" customHeight="1" thickBot="1" x14ac:dyDescent="0.2">
      <c r="A106" s="44"/>
      <c r="B106" s="59" t="s">
        <v>230</v>
      </c>
      <c r="C106" s="232" t="str" cm="1">
        <f t="array" aca="1" ref="C106" ca="1">IF(INDIRECT("事前検証計算用!Q"&amp;2+C101)="","",INDIRECT("事前検証計算用!Q"&amp;2+C101))</f>
        <v/>
      </c>
      <c r="D106" s="233"/>
      <c r="E106" s="234" t="str" cm="1">
        <f t="array" aca="1" ref="E106" ca="1">IF(INDIRECT("事前検証計算用!R"&amp;2+C101)="","",INDIRECT("事前検証計算用!R"&amp;2+C101))</f>
        <v/>
      </c>
      <c r="F106" s="233"/>
      <c r="G106" s="185" t="str" cm="1">
        <f t="array" aca="1" ref="G106" ca="1">IF(INDIRECT("事前検証計算用!S"&amp;2+C101)="","",INDIRECT("事前検証計算用!S"&amp;2+C101))</f>
        <v/>
      </c>
      <c r="H106" s="186"/>
      <c r="I106" s="232" t="str" cm="1">
        <f t="array" aca="1" ref="I106" ca="1">IF(INDIRECT("事前検証計算用!Q"&amp;2+I101)="","",INDIRECT("事前検証計算用!Q"&amp;2+I101))</f>
        <v/>
      </c>
      <c r="J106" s="233"/>
      <c r="K106" s="234" t="str" cm="1">
        <f t="array" aca="1" ref="K106" ca="1">IF(INDIRECT("事前検証計算用!R"&amp;2+I101)="","",INDIRECT("事前検証計算用!R"&amp;2+I101))</f>
        <v/>
      </c>
      <c r="L106" s="233"/>
      <c r="M106" s="185" t="str" cm="1">
        <f t="array" aca="1" ref="M106" ca="1">IF(INDIRECT("事前検証計算用!S"&amp;2+I101)="","",INDIRECT("事前検証計算用!S"&amp;2+I101))</f>
        <v/>
      </c>
      <c r="N106" s="186"/>
      <c r="O106" s="232" t="str" cm="1">
        <f t="array" aca="1" ref="O106" ca="1">IF(INDIRECT("事前検証計算用!Q"&amp;2+O101)="","",INDIRECT("事前検証計算用!Q"&amp;2+O101))</f>
        <v/>
      </c>
      <c r="P106" s="233"/>
      <c r="Q106" s="234" t="str" cm="1">
        <f t="array" aca="1" ref="Q106" ca="1">IF(INDIRECT("事前検証計算用!R"&amp;2+O101)="","",INDIRECT("事前検証計算用!R"&amp;2+O101))</f>
        <v/>
      </c>
      <c r="R106" s="233"/>
      <c r="S106" s="185" t="str" cm="1">
        <f t="array" aca="1" ref="S106" ca="1">IF(INDIRECT("事前検証計算用!S"&amp;2+O101)="","",INDIRECT("事前検証計算用!S"&amp;2+O101))</f>
        <v/>
      </c>
      <c r="T106" s="186"/>
      <c r="U106" s="232" t="str" cm="1">
        <f t="array" aca="1" ref="U106" ca="1">IF(INDIRECT("事前検証計算用!Q"&amp;2+U101)="","",INDIRECT("事前検証計算用!Q"&amp;2+U101))</f>
        <v/>
      </c>
      <c r="V106" s="233"/>
      <c r="W106" s="234" t="str" cm="1">
        <f t="array" aca="1" ref="W106" ca="1">IF(INDIRECT("事前検証計算用!R"&amp;2+U101)="","",INDIRECT("事前検証計算用!R"&amp;2+U101))</f>
        <v/>
      </c>
      <c r="X106" s="233"/>
      <c r="Y106" s="185" t="str" cm="1">
        <f t="array" aca="1" ref="Y106" ca="1">IF(INDIRECT("事前検証計算用!S"&amp;2+U101)="","",INDIRECT("事前検証計算用!S"&amp;2+U101))</f>
        <v/>
      </c>
      <c r="Z106" s="186"/>
      <c r="AA106" s="40"/>
    </row>
    <row r="107" spans="1:27" ht="74.25" customHeight="1" x14ac:dyDescent="0.15">
      <c r="B107" s="42"/>
      <c r="C107" s="244">
        <v>57</v>
      </c>
      <c r="D107" s="245"/>
      <c r="E107" s="241" t="str" cm="1">
        <f t="array" aca="1" ref="E107" ca="1">IF(INDIRECT("事前検証計算用!G"&amp;2+C107)="","",INDIRECT("事前検証計算用!G"&amp;2+C107))</f>
        <v/>
      </c>
      <c r="F107" s="242"/>
      <c r="G107" s="242"/>
      <c r="H107" s="243"/>
      <c r="I107" s="244">
        <v>58</v>
      </c>
      <c r="J107" s="245"/>
      <c r="K107" s="241" t="str" cm="1">
        <f t="array" aca="1" ref="K107" ca="1">IF(INDIRECT("事前検証計算用!G"&amp;2+I107)="","",INDIRECT("事前検証計算用!G"&amp;2+I107))</f>
        <v/>
      </c>
      <c r="L107" s="242"/>
      <c r="M107" s="242"/>
      <c r="N107" s="243"/>
      <c r="O107" s="244">
        <v>59</v>
      </c>
      <c r="P107" s="245"/>
      <c r="Q107" s="241" t="str" cm="1">
        <f t="array" aca="1" ref="Q107" ca="1">IF(INDIRECT("事前検証計算用!G"&amp;2+O107)="","",INDIRECT("事前検証計算用!G"&amp;2+O107))</f>
        <v/>
      </c>
      <c r="R107" s="242"/>
      <c r="S107" s="242"/>
      <c r="T107" s="243"/>
      <c r="U107" s="244">
        <v>60</v>
      </c>
      <c r="V107" s="245"/>
      <c r="W107" s="241" t="str" cm="1">
        <f t="array" aca="1" ref="W107" ca="1">IF(INDIRECT("事前検証計算用!G"&amp;2+U107)="","",INDIRECT("事前検証計算用!G"&amp;2+U107))</f>
        <v/>
      </c>
      <c r="X107" s="242"/>
      <c r="Y107" s="242"/>
      <c r="Z107" s="243"/>
      <c r="AA107" s="40"/>
    </row>
    <row r="108" spans="1:27" ht="22.5" customHeight="1" thickBot="1" x14ac:dyDescent="0.2">
      <c r="B108" s="41"/>
      <c r="C108" s="190" t="s">
        <v>225</v>
      </c>
      <c r="D108" s="191"/>
      <c r="E108" s="191" t="s">
        <v>226</v>
      </c>
      <c r="F108" s="191"/>
      <c r="G108" s="191" t="s">
        <v>227</v>
      </c>
      <c r="H108" s="192"/>
      <c r="I108" s="190" t="s">
        <v>225</v>
      </c>
      <c r="J108" s="191"/>
      <c r="K108" s="191" t="s">
        <v>226</v>
      </c>
      <c r="L108" s="191"/>
      <c r="M108" s="191" t="s">
        <v>227</v>
      </c>
      <c r="N108" s="192"/>
      <c r="O108" s="190" t="s">
        <v>225</v>
      </c>
      <c r="P108" s="191"/>
      <c r="Q108" s="191" t="s">
        <v>226</v>
      </c>
      <c r="R108" s="191"/>
      <c r="S108" s="191" t="s">
        <v>227</v>
      </c>
      <c r="T108" s="192"/>
      <c r="U108" s="190" t="s">
        <v>225</v>
      </c>
      <c r="V108" s="191"/>
      <c r="W108" s="191" t="s">
        <v>226</v>
      </c>
      <c r="X108" s="191"/>
      <c r="Y108" s="191" t="s">
        <v>227</v>
      </c>
      <c r="Z108" s="192"/>
      <c r="AA108" s="40"/>
    </row>
    <row r="109" spans="1:27" ht="33.75" customHeight="1" x14ac:dyDescent="0.15">
      <c r="A109" s="44"/>
      <c r="B109" s="57" t="s">
        <v>224</v>
      </c>
      <c r="C109" s="238" t="str" cm="1">
        <f t="array" aca="1" ref="C109" ca="1">IF(INDIRECT("事前検証計算用!H"&amp;2+C107)="","",INDIRECT("事前検証計算用!H"&amp;2+C107))</f>
        <v/>
      </c>
      <c r="D109" s="188"/>
      <c r="E109" s="239" t="str" cm="1">
        <f t="array" aca="1" ref="E109" ca="1">IF(INDIRECT("事前検証計算用!I"&amp;2+C107)="","",INDIRECT("事前検証計算用!I"&amp;2+C107))</f>
        <v/>
      </c>
      <c r="F109" s="238"/>
      <c r="G109" s="239" t="str" cm="1">
        <f t="array" aca="1" ref="G109" ca="1">IF(INDIRECT("事前検証計算用!J"&amp;2+C107)="","",INDIRECT("事前検証計算用!J"&amp;2+C107))</f>
        <v/>
      </c>
      <c r="H109" s="240"/>
      <c r="I109" s="238" t="str" cm="1">
        <f t="array" aca="1" ref="I109" ca="1">IF(INDIRECT("事前検証計算用!H"&amp;2+I107)="","",INDIRECT("事前検証計算用!H"&amp;2+I107))</f>
        <v/>
      </c>
      <c r="J109" s="188"/>
      <c r="K109" s="239" t="str" cm="1">
        <f t="array" aca="1" ref="K109" ca="1">IF(INDIRECT("事前検証計算用!I"&amp;2+I107)="","",INDIRECT("事前検証計算用!I"&amp;2+I107))</f>
        <v/>
      </c>
      <c r="L109" s="238"/>
      <c r="M109" s="239" t="str" cm="1">
        <f t="array" aca="1" ref="M109" ca="1">IF(INDIRECT("事前検証計算用!J"&amp;2+I107)="","",INDIRECT("事前検証計算用!J"&amp;2+I107))</f>
        <v/>
      </c>
      <c r="N109" s="240"/>
      <c r="O109" s="238" t="str" cm="1">
        <f t="array" aca="1" ref="O109" ca="1">IF(INDIRECT("事前検証計算用!H"&amp;2+O107)="","",INDIRECT("事前検証計算用!H"&amp;2+O107))</f>
        <v/>
      </c>
      <c r="P109" s="188"/>
      <c r="Q109" s="239" t="str" cm="1">
        <f t="array" aca="1" ref="Q109" ca="1">IF(INDIRECT("事前検証計算用!I"&amp;2+O107)="","",INDIRECT("事前検証計算用!I"&amp;2+O107))</f>
        <v/>
      </c>
      <c r="R109" s="238"/>
      <c r="S109" s="239" t="str" cm="1">
        <f t="array" aca="1" ref="S109" ca="1">IF(INDIRECT("事前検証計算用!J"&amp;2+O107)="","",INDIRECT("事前検証計算用!J"&amp;2+O107))</f>
        <v/>
      </c>
      <c r="T109" s="240"/>
      <c r="U109" s="238" t="str" cm="1">
        <f t="array" aca="1" ref="U109" ca="1">IF(INDIRECT("事前検証計算用!H"&amp;2+U107)="","",INDIRECT("事前検証計算用!H"&amp;2+U107))</f>
        <v/>
      </c>
      <c r="V109" s="188"/>
      <c r="W109" s="239" t="str" cm="1">
        <f t="array" aca="1" ref="W109" ca="1">IF(INDIRECT("事前検証計算用!I"&amp;2+U107)="","",INDIRECT("事前検証計算用!I"&amp;2+U107))</f>
        <v/>
      </c>
      <c r="X109" s="238"/>
      <c r="Y109" s="239" t="str" cm="1">
        <f t="array" aca="1" ref="Y109" ca="1">IF(INDIRECT("事前検証計算用!J"&amp;2+U107)="","",INDIRECT("事前検証計算用!J"&amp;2+U107))</f>
        <v/>
      </c>
      <c r="Z109" s="240"/>
      <c r="AA109" s="40"/>
    </row>
    <row r="110" spans="1:27" ht="33.75" customHeight="1" x14ac:dyDescent="0.15">
      <c r="A110" s="44"/>
      <c r="B110" s="58" t="s">
        <v>228</v>
      </c>
      <c r="C110" s="236" t="str" cm="1">
        <f t="array" aca="1" ref="C110" ca="1">IF(INDIRECT("事前検証計算用!N"&amp;2+C107)="","",INDIRECT("事前検証計算用!N"&amp;2+C107))</f>
        <v/>
      </c>
      <c r="D110" s="182"/>
      <c r="E110" s="182" t="str" cm="1">
        <f t="array" aca="1" ref="E110" ca="1">IF(INDIRECT("事前検証計算用!O"&amp;2+C107)="","",INDIRECT("事前検証計算用!O"&amp;2+C107))</f>
        <v/>
      </c>
      <c r="F110" s="182"/>
      <c r="G110" s="182" t="str" cm="1">
        <f t="array" aca="1" ref="G110" ca="1">IF(INDIRECT("事前検証計算用!P"&amp;2+C107)="","",INDIRECT("事前検証計算用!P"&amp;2+C107))</f>
        <v/>
      </c>
      <c r="H110" s="183"/>
      <c r="I110" s="236" t="str" cm="1">
        <f t="array" aca="1" ref="I110" ca="1">IF(INDIRECT("事前検証計算用!N"&amp;2+I107)="","",INDIRECT("事前検証計算用!N"&amp;2+I107))</f>
        <v/>
      </c>
      <c r="J110" s="182"/>
      <c r="K110" s="182" t="str" cm="1">
        <f t="array" aca="1" ref="K110" ca="1">IF(INDIRECT("事前検証計算用!O"&amp;2+I107)="","",INDIRECT("事前検証計算用!O"&amp;2+I107))</f>
        <v/>
      </c>
      <c r="L110" s="182"/>
      <c r="M110" s="182" t="str" cm="1">
        <f t="array" aca="1" ref="M110" ca="1">IF(INDIRECT("事前検証計算用!P"&amp;2+I107)="","",INDIRECT("事前検証計算用!P"&amp;2+I107))</f>
        <v/>
      </c>
      <c r="N110" s="183"/>
      <c r="O110" s="236" t="str" cm="1">
        <f t="array" aca="1" ref="O110" ca="1">IF(INDIRECT("事前検証計算用!N"&amp;2+O107)="","",INDIRECT("事前検証計算用!N"&amp;2+O107))</f>
        <v/>
      </c>
      <c r="P110" s="182"/>
      <c r="Q110" s="182" t="str" cm="1">
        <f t="array" aca="1" ref="Q110" ca="1">IF(INDIRECT("事前検証計算用!O"&amp;2+O107)="","",INDIRECT("事前検証計算用!O"&amp;2+O107))</f>
        <v/>
      </c>
      <c r="R110" s="182"/>
      <c r="S110" s="182" t="str" cm="1">
        <f t="array" aca="1" ref="S110" ca="1">IF(INDIRECT("事前検証計算用!P"&amp;2+O107)="","",INDIRECT("事前検証計算用!P"&amp;2+O107))</f>
        <v/>
      </c>
      <c r="T110" s="183"/>
      <c r="U110" s="236" t="str" cm="1">
        <f t="array" aca="1" ref="U110" ca="1">IF(INDIRECT("事前検証計算用!N"&amp;2+U107)="","",INDIRECT("事前検証計算用!N"&amp;2+U107))</f>
        <v/>
      </c>
      <c r="V110" s="182"/>
      <c r="W110" s="182" t="str" cm="1">
        <f t="array" aca="1" ref="W110" ca="1">IF(INDIRECT("事前検証計算用!O"&amp;2+U107)="","",INDIRECT("事前検証計算用!O"&amp;2+U107))</f>
        <v/>
      </c>
      <c r="X110" s="182"/>
      <c r="Y110" s="182" t="str" cm="1">
        <f t="array" aca="1" ref="Y110" ca="1">IF(INDIRECT("事前検証計算用!P"&amp;2+U107)="","",INDIRECT("事前検証計算用!P"&amp;2+U107))</f>
        <v/>
      </c>
      <c r="Z110" s="183"/>
      <c r="AA110" s="40"/>
    </row>
    <row r="111" spans="1:27" ht="33.75" customHeight="1" x14ac:dyDescent="0.15">
      <c r="A111" s="44"/>
      <c r="B111" s="58" t="s">
        <v>229</v>
      </c>
      <c r="C111" s="235" t="str" cm="1">
        <f t="array" aca="1" ref="C111" ca="1">IF(INDIRECT("事前検証計算用!K"&amp;2+C107)="","",INDIRECT("事前検証計算用!K"&amp;2+C107))</f>
        <v/>
      </c>
      <c r="D111" s="236"/>
      <c r="E111" s="237" t="str" cm="1">
        <f t="array" aca="1" ref="E111" ca="1">IF(INDIRECT("事前検証計算用!L"&amp;2+C107)="","",INDIRECT("事前検証計算用!L"&amp;2+C107))</f>
        <v/>
      </c>
      <c r="F111" s="236"/>
      <c r="G111" s="182" t="str" cm="1">
        <f t="array" aca="1" ref="G111" ca="1">IF(INDIRECT("事前検証計算用!M"&amp;2+C107)="","",INDIRECT("事前検証計算用!M"&amp;2+C107))</f>
        <v/>
      </c>
      <c r="H111" s="183"/>
      <c r="I111" s="235" t="str" cm="1">
        <f t="array" aca="1" ref="I111" ca="1">IF(INDIRECT("事前検証計算用!K"&amp;2+I107)="","",INDIRECT("事前検証計算用!K"&amp;2+I107))</f>
        <v/>
      </c>
      <c r="J111" s="236"/>
      <c r="K111" s="237" t="str" cm="1">
        <f t="array" aca="1" ref="K111" ca="1">IF(INDIRECT("事前検証計算用!L"&amp;2+I107)="","",INDIRECT("事前検証計算用!L"&amp;2+I107))</f>
        <v/>
      </c>
      <c r="L111" s="236"/>
      <c r="M111" s="182" t="str" cm="1">
        <f t="array" aca="1" ref="M111" ca="1">IF(INDIRECT("事前検証計算用!M"&amp;2+I107)="","",INDIRECT("事前検証計算用!M"&amp;2+I107))</f>
        <v/>
      </c>
      <c r="N111" s="183"/>
      <c r="O111" s="235" t="str" cm="1">
        <f t="array" aca="1" ref="O111" ca="1">IF(INDIRECT("事前検証計算用!K"&amp;2+O107)="","",INDIRECT("事前検証計算用!K"&amp;2+O107))</f>
        <v/>
      </c>
      <c r="P111" s="236"/>
      <c r="Q111" s="237" t="str" cm="1">
        <f t="array" aca="1" ref="Q111" ca="1">IF(INDIRECT("事前検証計算用!L"&amp;2+O107)="","",INDIRECT("事前検証計算用!L"&amp;2+O107))</f>
        <v/>
      </c>
      <c r="R111" s="236"/>
      <c r="S111" s="182" t="str" cm="1">
        <f t="array" aca="1" ref="S111" ca="1">IF(INDIRECT("事前検証計算用!M"&amp;2+O107)="","",INDIRECT("事前検証計算用!M"&amp;2+O107))</f>
        <v/>
      </c>
      <c r="T111" s="183"/>
      <c r="U111" s="235" t="str" cm="1">
        <f t="array" aca="1" ref="U111" ca="1">IF(INDIRECT("事前検証計算用!K"&amp;2+U107)="","",INDIRECT("事前検証計算用!K"&amp;2+U107))</f>
        <v/>
      </c>
      <c r="V111" s="236"/>
      <c r="W111" s="237" t="str" cm="1">
        <f t="array" aca="1" ref="W111" ca="1">IF(INDIRECT("事前検証計算用!L"&amp;2+U107)="","",INDIRECT("事前検証計算用!L"&amp;2+U107))</f>
        <v/>
      </c>
      <c r="X111" s="236"/>
      <c r="Y111" s="182" t="str" cm="1">
        <f t="array" aca="1" ref="Y111" ca="1">IF(INDIRECT("事前検証計算用!M"&amp;2+U107)="","",INDIRECT("事前検証計算用!M"&amp;2+U107))</f>
        <v/>
      </c>
      <c r="Z111" s="183"/>
      <c r="AA111" s="40"/>
    </row>
    <row r="112" spans="1:27" ht="33.75" customHeight="1" thickBot="1" x14ac:dyDescent="0.2">
      <c r="A112" s="44"/>
      <c r="B112" s="59" t="s">
        <v>230</v>
      </c>
      <c r="C112" s="232" t="str" cm="1">
        <f t="array" aca="1" ref="C112" ca="1">IF(INDIRECT("事前検証計算用!Q"&amp;2+C107)="","",INDIRECT("事前検証計算用!Q"&amp;2+C107))</f>
        <v/>
      </c>
      <c r="D112" s="233"/>
      <c r="E112" s="234" t="str" cm="1">
        <f t="array" aca="1" ref="E112" ca="1">IF(INDIRECT("事前検証計算用!R"&amp;2+C107)="","",INDIRECT("事前検証計算用!R"&amp;2+C107))</f>
        <v/>
      </c>
      <c r="F112" s="233"/>
      <c r="G112" s="185" t="str" cm="1">
        <f t="array" aca="1" ref="G112" ca="1">IF(INDIRECT("事前検証計算用!S"&amp;2+C107)="","",INDIRECT("事前検証計算用!S"&amp;2+C107))</f>
        <v/>
      </c>
      <c r="H112" s="186"/>
      <c r="I112" s="232" t="str" cm="1">
        <f t="array" aca="1" ref="I112" ca="1">IF(INDIRECT("事前検証計算用!Q"&amp;2+I107)="","",INDIRECT("事前検証計算用!Q"&amp;2+I107))</f>
        <v/>
      </c>
      <c r="J112" s="233"/>
      <c r="K112" s="234" t="str" cm="1">
        <f t="array" aca="1" ref="K112" ca="1">IF(INDIRECT("事前検証計算用!R"&amp;2+I107)="","",INDIRECT("事前検証計算用!R"&amp;2+I107))</f>
        <v/>
      </c>
      <c r="L112" s="233"/>
      <c r="M112" s="185" t="str" cm="1">
        <f t="array" aca="1" ref="M112" ca="1">IF(INDIRECT("事前検証計算用!S"&amp;2+I107)="","",INDIRECT("事前検証計算用!S"&amp;2+I107))</f>
        <v/>
      </c>
      <c r="N112" s="186"/>
      <c r="O112" s="232" t="str" cm="1">
        <f t="array" aca="1" ref="O112" ca="1">IF(INDIRECT("事前検証計算用!Q"&amp;2+O107)="","",INDIRECT("事前検証計算用!Q"&amp;2+O107))</f>
        <v/>
      </c>
      <c r="P112" s="233"/>
      <c r="Q112" s="234" t="str" cm="1">
        <f t="array" aca="1" ref="Q112" ca="1">IF(INDIRECT("事前検証計算用!R"&amp;2+O107)="","",INDIRECT("事前検証計算用!R"&amp;2+O107))</f>
        <v/>
      </c>
      <c r="R112" s="233"/>
      <c r="S112" s="185" t="str" cm="1">
        <f t="array" aca="1" ref="S112" ca="1">IF(INDIRECT("事前検証計算用!S"&amp;2+O107)="","",INDIRECT("事前検証計算用!S"&amp;2+O107))</f>
        <v/>
      </c>
      <c r="T112" s="186"/>
      <c r="U112" s="232" t="str" cm="1">
        <f t="array" aca="1" ref="U112" ca="1">IF(INDIRECT("事前検証計算用!Q"&amp;2+U107)="","",INDIRECT("事前検証計算用!Q"&amp;2+U107))</f>
        <v/>
      </c>
      <c r="V112" s="233"/>
      <c r="W112" s="234" t="str" cm="1">
        <f t="array" aca="1" ref="W112" ca="1">IF(INDIRECT("事前検証計算用!R"&amp;2+U107)="","",INDIRECT("事前検証計算用!R"&amp;2+U107))</f>
        <v/>
      </c>
      <c r="X112" s="233"/>
      <c r="Y112" s="185" t="str" cm="1">
        <f t="array" aca="1" ref="Y112" ca="1">IF(INDIRECT("事前検証計算用!S"&amp;2+U107)="","",INDIRECT("事前検証計算用!S"&amp;2+U107))</f>
        <v/>
      </c>
      <c r="Z112" s="186"/>
      <c r="AA112" s="40"/>
    </row>
    <row r="113" spans="2:2" x14ac:dyDescent="0.15">
      <c r="B113" s="43"/>
    </row>
  </sheetData>
  <sheetProtection algorithmName="SHA-512" hashValue="Eb/geeXEEpFWjeh0ojYZdq9WhRNtkqSFrnEzr4hw416tCXNJt8XFcyCIlsP+ljgYiYKjMxmdw2tUxwX/p9zFKw==" saltValue="jUPBWxQGH6vrXOQSmkz7nQ==" spinCount="100000" sheet="1" objects="1" scenarios="1"/>
  <mergeCells count="1035">
    <mergeCell ref="E11:H11"/>
    <mergeCell ref="K11:N11"/>
    <mergeCell ref="Q11:T11"/>
    <mergeCell ref="W11:Z11"/>
    <mergeCell ref="C12:D12"/>
    <mergeCell ref="E12:F12"/>
    <mergeCell ref="G12:H12"/>
    <mergeCell ref="I12:J12"/>
    <mergeCell ref="K12:L12"/>
    <mergeCell ref="M12:N12"/>
    <mergeCell ref="C2:L2"/>
    <mergeCell ref="N2:W2"/>
    <mergeCell ref="X2:AA2"/>
    <mergeCell ref="C3:L3"/>
    <mergeCell ref="N3:AA8"/>
    <mergeCell ref="C4:L4"/>
    <mergeCell ref="C5:L5"/>
    <mergeCell ref="C6:L6"/>
    <mergeCell ref="C7:L7"/>
    <mergeCell ref="U11:V11"/>
    <mergeCell ref="O11:P11"/>
    <mergeCell ref="I11:J11"/>
    <mergeCell ref="C11:D11"/>
    <mergeCell ref="O13:P13"/>
    <mergeCell ref="Q13:R13"/>
    <mergeCell ref="S13:T13"/>
    <mergeCell ref="U13:V13"/>
    <mergeCell ref="W13:X13"/>
    <mergeCell ref="Y13:Z13"/>
    <mergeCell ref="C13:D13"/>
    <mergeCell ref="E13:F13"/>
    <mergeCell ref="G13:H13"/>
    <mergeCell ref="I13:J13"/>
    <mergeCell ref="K13:L13"/>
    <mergeCell ref="M13:N13"/>
    <mergeCell ref="O12:P12"/>
    <mergeCell ref="Q12:R12"/>
    <mergeCell ref="S12:T12"/>
    <mergeCell ref="U12:V12"/>
    <mergeCell ref="W12:X12"/>
    <mergeCell ref="Y12:Z12"/>
    <mergeCell ref="O15:P15"/>
    <mergeCell ref="Q15:R15"/>
    <mergeCell ref="S15:T15"/>
    <mergeCell ref="U15:V15"/>
    <mergeCell ref="W15:X15"/>
    <mergeCell ref="Y15:Z15"/>
    <mergeCell ref="C15:D15"/>
    <mergeCell ref="E15:F15"/>
    <mergeCell ref="G15:H15"/>
    <mergeCell ref="I15:J15"/>
    <mergeCell ref="K15:L15"/>
    <mergeCell ref="M15:N15"/>
    <mergeCell ref="O14:P14"/>
    <mergeCell ref="Q14:R14"/>
    <mergeCell ref="S14:T14"/>
    <mergeCell ref="U14:V14"/>
    <mergeCell ref="W14:X14"/>
    <mergeCell ref="Y14:Z14"/>
    <mergeCell ref="C14:D14"/>
    <mergeCell ref="E14:F14"/>
    <mergeCell ref="G14:H14"/>
    <mergeCell ref="I14:J14"/>
    <mergeCell ref="K14:L14"/>
    <mergeCell ref="M14:N14"/>
    <mergeCell ref="E17:H17"/>
    <mergeCell ref="K17:N17"/>
    <mergeCell ref="Q17:T17"/>
    <mergeCell ref="W17:Z17"/>
    <mergeCell ref="C18:D18"/>
    <mergeCell ref="E18:F18"/>
    <mergeCell ref="G18:H18"/>
    <mergeCell ref="I18:J18"/>
    <mergeCell ref="K18:L18"/>
    <mergeCell ref="M18:N18"/>
    <mergeCell ref="O16:P16"/>
    <mergeCell ref="Q16:R16"/>
    <mergeCell ref="S16:T16"/>
    <mergeCell ref="U16:V16"/>
    <mergeCell ref="W16:X16"/>
    <mergeCell ref="Y16:Z16"/>
    <mergeCell ref="C16:D16"/>
    <mergeCell ref="E16:F16"/>
    <mergeCell ref="G16:H16"/>
    <mergeCell ref="I16:J16"/>
    <mergeCell ref="K16:L16"/>
    <mergeCell ref="M16:N16"/>
    <mergeCell ref="C17:D17"/>
    <mergeCell ref="I17:J17"/>
    <mergeCell ref="O17:P17"/>
    <mergeCell ref="U17:V17"/>
    <mergeCell ref="O19:P19"/>
    <mergeCell ref="Q19:R19"/>
    <mergeCell ref="S19:T19"/>
    <mergeCell ref="U19:V19"/>
    <mergeCell ref="W19:X19"/>
    <mergeCell ref="Y19:Z19"/>
    <mergeCell ref="C19:D19"/>
    <mergeCell ref="E19:F19"/>
    <mergeCell ref="G19:H19"/>
    <mergeCell ref="I19:J19"/>
    <mergeCell ref="K19:L19"/>
    <mergeCell ref="M19:N19"/>
    <mergeCell ref="O18:P18"/>
    <mergeCell ref="Q18:R18"/>
    <mergeCell ref="S18:T18"/>
    <mergeCell ref="U18:V18"/>
    <mergeCell ref="W18:X18"/>
    <mergeCell ref="Y18:Z18"/>
    <mergeCell ref="O21:P21"/>
    <mergeCell ref="Q21:R21"/>
    <mergeCell ref="S21:T21"/>
    <mergeCell ref="U21:V21"/>
    <mergeCell ref="W21:X21"/>
    <mergeCell ref="Y21:Z21"/>
    <mergeCell ref="C21:D21"/>
    <mergeCell ref="E21:F21"/>
    <mergeCell ref="G21:H21"/>
    <mergeCell ref="I21:J21"/>
    <mergeCell ref="K21:L21"/>
    <mergeCell ref="M21:N21"/>
    <mergeCell ref="O20:P20"/>
    <mergeCell ref="Q20:R20"/>
    <mergeCell ref="S20:T20"/>
    <mergeCell ref="U20:V20"/>
    <mergeCell ref="W20:X20"/>
    <mergeCell ref="Y20:Z20"/>
    <mergeCell ref="C20:D20"/>
    <mergeCell ref="E20:F20"/>
    <mergeCell ref="G20:H20"/>
    <mergeCell ref="I20:J20"/>
    <mergeCell ref="K20:L20"/>
    <mergeCell ref="M20:N20"/>
    <mergeCell ref="E23:H23"/>
    <mergeCell ref="K23:N23"/>
    <mergeCell ref="Q23:T23"/>
    <mergeCell ref="W23:Z23"/>
    <mergeCell ref="C24:D24"/>
    <mergeCell ref="E24:F24"/>
    <mergeCell ref="G24:H24"/>
    <mergeCell ref="I24:J24"/>
    <mergeCell ref="K24:L24"/>
    <mergeCell ref="M24:N24"/>
    <mergeCell ref="O22:P22"/>
    <mergeCell ref="Q22:R22"/>
    <mergeCell ref="S22:T22"/>
    <mergeCell ref="U22:V22"/>
    <mergeCell ref="W22:X22"/>
    <mergeCell ref="Y22:Z22"/>
    <mergeCell ref="C22:D22"/>
    <mergeCell ref="E22:F22"/>
    <mergeCell ref="G22:H22"/>
    <mergeCell ref="I22:J22"/>
    <mergeCell ref="K22:L22"/>
    <mergeCell ref="M22:N22"/>
    <mergeCell ref="U23:V23"/>
    <mergeCell ref="O23:P23"/>
    <mergeCell ref="I23:J23"/>
    <mergeCell ref="C23:D23"/>
    <mergeCell ref="O25:P25"/>
    <mergeCell ref="Q25:R25"/>
    <mergeCell ref="S25:T25"/>
    <mergeCell ref="U25:V25"/>
    <mergeCell ref="W25:X25"/>
    <mergeCell ref="Y25:Z25"/>
    <mergeCell ref="C25:D25"/>
    <mergeCell ref="E25:F25"/>
    <mergeCell ref="G25:H25"/>
    <mergeCell ref="I25:J25"/>
    <mergeCell ref="K25:L25"/>
    <mergeCell ref="M25:N25"/>
    <mergeCell ref="O24:P24"/>
    <mergeCell ref="Q24:R24"/>
    <mergeCell ref="S24:T24"/>
    <mergeCell ref="U24:V24"/>
    <mergeCell ref="W24:X24"/>
    <mergeCell ref="Y24:Z24"/>
    <mergeCell ref="O27:P27"/>
    <mergeCell ref="Q27:R27"/>
    <mergeCell ref="S27:T27"/>
    <mergeCell ref="U27:V27"/>
    <mergeCell ref="W27:X27"/>
    <mergeCell ref="Y27:Z27"/>
    <mergeCell ref="C27:D27"/>
    <mergeCell ref="E27:F27"/>
    <mergeCell ref="G27:H27"/>
    <mergeCell ref="I27:J27"/>
    <mergeCell ref="K27:L27"/>
    <mergeCell ref="M27:N27"/>
    <mergeCell ref="O26:P26"/>
    <mergeCell ref="Q26:R26"/>
    <mergeCell ref="S26:T26"/>
    <mergeCell ref="U26:V26"/>
    <mergeCell ref="W26:X26"/>
    <mergeCell ref="Y26:Z26"/>
    <mergeCell ref="C26:D26"/>
    <mergeCell ref="E26:F26"/>
    <mergeCell ref="G26:H26"/>
    <mergeCell ref="I26:J26"/>
    <mergeCell ref="K26:L26"/>
    <mergeCell ref="M26:N26"/>
    <mergeCell ref="N31:W31"/>
    <mergeCell ref="X31:AA31"/>
    <mergeCell ref="E33:H33"/>
    <mergeCell ref="K33:N33"/>
    <mergeCell ref="Q33:T33"/>
    <mergeCell ref="W33:Z33"/>
    <mergeCell ref="I33:J33"/>
    <mergeCell ref="O28:P28"/>
    <mergeCell ref="Q28:R28"/>
    <mergeCell ref="S28:T28"/>
    <mergeCell ref="U28:V28"/>
    <mergeCell ref="W28:X28"/>
    <mergeCell ref="Y28:Z28"/>
    <mergeCell ref="C28:D28"/>
    <mergeCell ref="E28:F28"/>
    <mergeCell ref="G28:H28"/>
    <mergeCell ref="I28:J28"/>
    <mergeCell ref="K28:L28"/>
    <mergeCell ref="M28:N28"/>
    <mergeCell ref="C33:D33"/>
    <mergeCell ref="U33:V33"/>
    <mergeCell ref="O33:P33"/>
    <mergeCell ref="O35:P35"/>
    <mergeCell ref="Q35:R35"/>
    <mergeCell ref="S35:T35"/>
    <mergeCell ref="U35:V35"/>
    <mergeCell ref="W35:X35"/>
    <mergeCell ref="Y35:Z35"/>
    <mergeCell ref="C35:D35"/>
    <mergeCell ref="E35:F35"/>
    <mergeCell ref="G35:H35"/>
    <mergeCell ref="I35:J35"/>
    <mergeCell ref="K35:L35"/>
    <mergeCell ref="M35:N35"/>
    <mergeCell ref="O34:P34"/>
    <mergeCell ref="Q34:R34"/>
    <mergeCell ref="S34:T34"/>
    <mergeCell ref="U34:V34"/>
    <mergeCell ref="W34:X34"/>
    <mergeCell ref="Y34:Z34"/>
    <mergeCell ref="C34:D34"/>
    <mergeCell ref="E34:F34"/>
    <mergeCell ref="G34:H34"/>
    <mergeCell ref="I34:J34"/>
    <mergeCell ref="K34:L34"/>
    <mergeCell ref="M34:N34"/>
    <mergeCell ref="O37:P37"/>
    <mergeCell ref="Q37:R37"/>
    <mergeCell ref="S37:T37"/>
    <mergeCell ref="U37:V37"/>
    <mergeCell ref="W37:X37"/>
    <mergeCell ref="Y37:Z37"/>
    <mergeCell ref="C37:D37"/>
    <mergeCell ref="E37:F37"/>
    <mergeCell ref="G37:H37"/>
    <mergeCell ref="I37:J37"/>
    <mergeCell ref="K37:L37"/>
    <mergeCell ref="M37:N37"/>
    <mergeCell ref="O36:P36"/>
    <mergeCell ref="Q36:R36"/>
    <mergeCell ref="S36:T36"/>
    <mergeCell ref="U36:V36"/>
    <mergeCell ref="W36:X36"/>
    <mergeCell ref="Y36:Z36"/>
    <mergeCell ref="C36:D36"/>
    <mergeCell ref="E36:F36"/>
    <mergeCell ref="G36:H36"/>
    <mergeCell ref="I36:J36"/>
    <mergeCell ref="K36:L36"/>
    <mergeCell ref="M36:N36"/>
    <mergeCell ref="E39:H39"/>
    <mergeCell ref="K39:N39"/>
    <mergeCell ref="Q39:T39"/>
    <mergeCell ref="W39:Z39"/>
    <mergeCell ref="C40:D40"/>
    <mergeCell ref="E40:F40"/>
    <mergeCell ref="G40:H40"/>
    <mergeCell ref="I40:J40"/>
    <mergeCell ref="K40:L40"/>
    <mergeCell ref="M40:N40"/>
    <mergeCell ref="O38:P38"/>
    <mergeCell ref="Q38:R38"/>
    <mergeCell ref="S38:T38"/>
    <mergeCell ref="U38:V38"/>
    <mergeCell ref="W38:X38"/>
    <mergeCell ref="Y38:Z38"/>
    <mergeCell ref="C38:D38"/>
    <mergeCell ref="E38:F38"/>
    <mergeCell ref="G38:H38"/>
    <mergeCell ref="I38:J38"/>
    <mergeCell ref="K38:L38"/>
    <mergeCell ref="M38:N38"/>
    <mergeCell ref="I39:J39"/>
    <mergeCell ref="C39:D39"/>
    <mergeCell ref="U39:V39"/>
    <mergeCell ref="O39:P39"/>
    <mergeCell ref="O41:P41"/>
    <mergeCell ref="Q41:R41"/>
    <mergeCell ref="S41:T41"/>
    <mergeCell ref="U41:V41"/>
    <mergeCell ref="W41:X41"/>
    <mergeCell ref="Y41:Z41"/>
    <mergeCell ref="C41:D41"/>
    <mergeCell ref="E41:F41"/>
    <mergeCell ref="G41:H41"/>
    <mergeCell ref="I41:J41"/>
    <mergeCell ref="K41:L41"/>
    <mergeCell ref="M41:N41"/>
    <mergeCell ref="O40:P40"/>
    <mergeCell ref="Q40:R40"/>
    <mergeCell ref="S40:T40"/>
    <mergeCell ref="U40:V40"/>
    <mergeCell ref="W40:X40"/>
    <mergeCell ref="Y40:Z40"/>
    <mergeCell ref="O43:P43"/>
    <mergeCell ref="Q43:R43"/>
    <mergeCell ref="S43:T43"/>
    <mergeCell ref="U43:V43"/>
    <mergeCell ref="W43:X43"/>
    <mergeCell ref="Y43:Z43"/>
    <mergeCell ref="C43:D43"/>
    <mergeCell ref="E43:F43"/>
    <mergeCell ref="G43:H43"/>
    <mergeCell ref="I43:J43"/>
    <mergeCell ref="K43:L43"/>
    <mergeCell ref="M43:N43"/>
    <mergeCell ref="O42:P42"/>
    <mergeCell ref="Q42:R42"/>
    <mergeCell ref="S42:T42"/>
    <mergeCell ref="U42:V42"/>
    <mergeCell ref="W42:X42"/>
    <mergeCell ref="Y42:Z42"/>
    <mergeCell ref="C42:D42"/>
    <mergeCell ref="E42:F42"/>
    <mergeCell ref="G42:H42"/>
    <mergeCell ref="I42:J42"/>
    <mergeCell ref="K42:L42"/>
    <mergeCell ref="M42:N42"/>
    <mergeCell ref="E45:H45"/>
    <mergeCell ref="K45:N45"/>
    <mergeCell ref="Q45:T45"/>
    <mergeCell ref="W45:Z45"/>
    <mergeCell ref="C46:D46"/>
    <mergeCell ref="E46:F46"/>
    <mergeCell ref="G46:H46"/>
    <mergeCell ref="I46:J46"/>
    <mergeCell ref="K46:L46"/>
    <mergeCell ref="M46:N46"/>
    <mergeCell ref="O44:P44"/>
    <mergeCell ref="Q44:R44"/>
    <mergeCell ref="S44:T44"/>
    <mergeCell ref="U44:V44"/>
    <mergeCell ref="W44:X44"/>
    <mergeCell ref="Y44:Z44"/>
    <mergeCell ref="C44:D44"/>
    <mergeCell ref="E44:F44"/>
    <mergeCell ref="G44:H44"/>
    <mergeCell ref="I44:J44"/>
    <mergeCell ref="K44:L44"/>
    <mergeCell ref="M44:N44"/>
    <mergeCell ref="I45:J45"/>
    <mergeCell ref="O45:P45"/>
    <mergeCell ref="U45:V45"/>
    <mergeCell ref="C45:D45"/>
    <mergeCell ref="O47:P47"/>
    <mergeCell ref="Q47:R47"/>
    <mergeCell ref="S47:T47"/>
    <mergeCell ref="U47:V47"/>
    <mergeCell ref="W47:X47"/>
    <mergeCell ref="Y47:Z47"/>
    <mergeCell ref="C47:D47"/>
    <mergeCell ref="E47:F47"/>
    <mergeCell ref="G47:H47"/>
    <mergeCell ref="I47:J47"/>
    <mergeCell ref="K47:L47"/>
    <mergeCell ref="M47:N47"/>
    <mergeCell ref="O46:P46"/>
    <mergeCell ref="Q46:R46"/>
    <mergeCell ref="S46:T46"/>
    <mergeCell ref="U46:V46"/>
    <mergeCell ref="W46:X46"/>
    <mergeCell ref="Y46:Z46"/>
    <mergeCell ref="O49:P49"/>
    <mergeCell ref="Q49:R49"/>
    <mergeCell ref="S49:T49"/>
    <mergeCell ref="U49:V49"/>
    <mergeCell ref="W49:X49"/>
    <mergeCell ref="Y49:Z49"/>
    <mergeCell ref="C49:D49"/>
    <mergeCell ref="E49:F49"/>
    <mergeCell ref="G49:H49"/>
    <mergeCell ref="I49:J49"/>
    <mergeCell ref="K49:L49"/>
    <mergeCell ref="M49:N49"/>
    <mergeCell ref="O48:P48"/>
    <mergeCell ref="Q48:R48"/>
    <mergeCell ref="S48:T48"/>
    <mergeCell ref="U48:V48"/>
    <mergeCell ref="W48:X48"/>
    <mergeCell ref="Y48:Z48"/>
    <mergeCell ref="C48:D48"/>
    <mergeCell ref="E48:F48"/>
    <mergeCell ref="G48:H48"/>
    <mergeCell ref="I48:J48"/>
    <mergeCell ref="K48:L48"/>
    <mergeCell ref="M48:N48"/>
    <mergeCell ref="E51:H51"/>
    <mergeCell ref="K51:N51"/>
    <mergeCell ref="Q51:T51"/>
    <mergeCell ref="W51:Z51"/>
    <mergeCell ref="C52:D52"/>
    <mergeCell ref="E52:F52"/>
    <mergeCell ref="G52:H52"/>
    <mergeCell ref="I52:J52"/>
    <mergeCell ref="K52:L52"/>
    <mergeCell ref="M52:N52"/>
    <mergeCell ref="O50:P50"/>
    <mergeCell ref="Q50:R50"/>
    <mergeCell ref="S50:T50"/>
    <mergeCell ref="U50:V50"/>
    <mergeCell ref="W50:X50"/>
    <mergeCell ref="Y50:Z50"/>
    <mergeCell ref="C50:D50"/>
    <mergeCell ref="E50:F50"/>
    <mergeCell ref="G50:H50"/>
    <mergeCell ref="I50:J50"/>
    <mergeCell ref="K50:L50"/>
    <mergeCell ref="M50:N50"/>
    <mergeCell ref="O51:P51"/>
    <mergeCell ref="U51:V51"/>
    <mergeCell ref="C51:D51"/>
    <mergeCell ref="I51:J51"/>
    <mergeCell ref="O53:P53"/>
    <mergeCell ref="Q53:R53"/>
    <mergeCell ref="S53:T53"/>
    <mergeCell ref="U53:V53"/>
    <mergeCell ref="W53:X53"/>
    <mergeCell ref="Y53:Z53"/>
    <mergeCell ref="C53:D53"/>
    <mergeCell ref="E53:F53"/>
    <mergeCell ref="G53:H53"/>
    <mergeCell ref="I53:J53"/>
    <mergeCell ref="K53:L53"/>
    <mergeCell ref="M53:N53"/>
    <mergeCell ref="O52:P52"/>
    <mergeCell ref="Q52:R52"/>
    <mergeCell ref="S52:T52"/>
    <mergeCell ref="U52:V52"/>
    <mergeCell ref="W52:X52"/>
    <mergeCell ref="Y52:Z52"/>
    <mergeCell ref="O55:P55"/>
    <mergeCell ref="Q55:R55"/>
    <mergeCell ref="S55:T55"/>
    <mergeCell ref="U55:V55"/>
    <mergeCell ref="W55:X55"/>
    <mergeCell ref="Y55:Z55"/>
    <mergeCell ref="C55:D55"/>
    <mergeCell ref="E55:F55"/>
    <mergeCell ref="G55:H55"/>
    <mergeCell ref="I55:J55"/>
    <mergeCell ref="K55:L55"/>
    <mergeCell ref="M55:N55"/>
    <mergeCell ref="O54:P54"/>
    <mergeCell ref="Q54:R54"/>
    <mergeCell ref="S54:T54"/>
    <mergeCell ref="U54:V54"/>
    <mergeCell ref="W54:X54"/>
    <mergeCell ref="Y54:Z54"/>
    <mergeCell ref="C54:D54"/>
    <mergeCell ref="E54:F54"/>
    <mergeCell ref="G54:H54"/>
    <mergeCell ref="I54:J54"/>
    <mergeCell ref="K54:L54"/>
    <mergeCell ref="M54:N54"/>
    <mergeCell ref="N59:W59"/>
    <mergeCell ref="X59:AA59"/>
    <mergeCell ref="E61:H61"/>
    <mergeCell ref="K61:N61"/>
    <mergeCell ref="Q61:T61"/>
    <mergeCell ref="W61:Z61"/>
    <mergeCell ref="O56:P56"/>
    <mergeCell ref="Q56:R56"/>
    <mergeCell ref="S56:T56"/>
    <mergeCell ref="U56:V56"/>
    <mergeCell ref="W56:X56"/>
    <mergeCell ref="Y56:Z56"/>
    <mergeCell ref="C56:D56"/>
    <mergeCell ref="E56:F56"/>
    <mergeCell ref="G56:H56"/>
    <mergeCell ref="I56:J56"/>
    <mergeCell ref="K56:L56"/>
    <mergeCell ref="M56:N56"/>
    <mergeCell ref="U61:V61"/>
    <mergeCell ref="O61:P61"/>
    <mergeCell ref="I61:J61"/>
    <mergeCell ref="C61:D61"/>
    <mergeCell ref="O63:P63"/>
    <mergeCell ref="Q63:R63"/>
    <mergeCell ref="S63:T63"/>
    <mergeCell ref="U63:V63"/>
    <mergeCell ref="W63:X63"/>
    <mergeCell ref="Y63:Z63"/>
    <mergeCell ref="C63:D63"/>
    <mergeCell ref="E63:F63"/>
    <mergeCell ref="G63:H63"/>
    <mergeCell ref="I63:J63"/>
    <mergeCell ref="K63:L63"/>
    <mergeCell ref="M63:N63"/>
    <mergeCell ref="O62:P62"/>
    <mergeCell ref="Q62:R62"/>
    <mergeCell ref="S62:T62"/>
    <mergeCell ref="U62:V62"/>
    <mergeCell ref="W62:X62"/>
    <mergeCell ref="Y62:Z62"/>
    <mergeCell ref="C62:D62"/>
    <mergeCell ref="E62:F62"/>
    <mergeCell ref="G62:H62"/>
    <mergeCell ref="I62:J62"/>
    <mergeCell ref="K62:L62"/>
    <mergeCell ref="M62:N62"/>
    <mergeCell ref="O65:P65"/>
    <mergeCell ref="Q65:R65"/>
    <mergeCell ref="S65:T65"/>
    <mergeCell ref="U65:V65"/>
    <mergeCell ref="W65:X65"/>
    <mergeCell ref="Y65:Z65"/>
    <mergeCell ref="C65:D65"/>
    <mergeCell ref="E65:F65"/>
    <mergeCell ref="G65:H65"/>
    <mergeCell ref="I65:J65"/>
    <mergeCell ref="K65:L65"/>
    <mergeCell ref="M65:N65"/>
    <mergeCell ref="O64:P64"/>
    <mergeCell ref="Q64:R64"/>
    <mergeCell ref="S64:T64"/>
    <mergeCell ref="U64:V64"/>
    <mergeCell ref="W64:X64"/>
    <mergeCell ref="Y64:Z64"/>
    <mergeCell ref="C64:D64"/>
    <mergeCell ref="E64:F64"/>
    <mergeCell ref="G64:H64"/>
    <mergeCell ref="I64:J64"/>
    <mergeCell ref="K64:L64"/>
    <mergeCell ref="M64:N64"/>
    <mergeCell ref="E67:H67"/>
    <mergeCell ref="K67:N67"/>
    <mergeCell ref="Q67:T67"/>
    <mergeCell ref="W67:Z67"/>
    <mergeCell ref="C68:D68"/>
    <mergeCell ref="E68:F68"/>
    <mergeCell ref="G68:H68"/>
    <mergeCell ref="I68:J68"/>
    <mergeCell ref="K68:L68"/>
    <mergeCell ref="M68:N68"/>
    <mergeCell ref="O66:P66"/>
    <mergeCell ref="Q66:R66"/>
    <mergeCell ref="S66:T66"/>
    <mergeCell ref="U66:V66"/>
    <mergeCell ref="W66:X66"/>
    <mergeCell ref="Y66:Z66"/>
    <mergeCell ref="C66:D66"/>
    <mergeCell ref="E66:F66"/>
    <mergeCell ref="G66:H66"/>
    <mergeCell ref="I66:J66"/>
    <mergeCell ref="K66:L66"/>
    <mergeCell ref="M66:N66"/>
    <mergeCell ref="C67:D67"/>
    <mergeCell ref="I67:J67"/>
    <mergeCell ref="O67:P67"/>
    <mergeCell ref="U67:V67"/>
    <mergeCell ref="O69:P69"/>
    <mergeCell ref="Q69:R69"/>
    <mergeCell ref="S69:T69"/>
    <mergeCell ref="U69:V69"/>
    <mergeCell ref="W69:X69"/>
    <mergeCell ref="Y69:Z69"/>
    <mergeCell ref="C69:D69"/>
    <mergeCell ref="E69:F69"/>
    <mergeCell ref="G69:H69"/>
    <mergeCell ref="I69:J69"/>
    <mergeCell ref="K69:L69"/>
    <mergeCell ref="M69:N69"/>
    <mergeCell ref="O68:P68"/>
    <mergeCell ref="Q68:R68"/>
    <mergeCell ref="S68:T68"/>
    <mergeCell ref="U68:V68"/>
    <mergeCell ref="W68:X68"/>
    <mergeCell ref="Y68:Z68"/>
    <mergeCell ref="O71:P71"/>
    <mergeCell ref="Q71:R71"/>
    <mergeCell ref="S71:T71"/>
    <mergeCell ref="U71:V71"/>
    <mergeCell ref="W71:X71"/>
    <mergeCell ref="Y71:Z71"/>
    <mergeCell ref="C71:D71"/>
    <mergeCell ref="E71:F71"/>
    <mergeCell ref="G71:H71"/>
    <mergeCell ref="I71:J71"/>
    <mergeCell ref="K71:L71"/>
    <mergeCell ref="M71:N71"/>
    <mergeCell ref="O70:P70"/>
    <mergeCell ref="Q70:R70"/>
    <mergeCell ref="S70:T70"/>
    <mergeCell ref="U70:V70"/>
    <mergeCell ref="W70:X70"/>
    <mergeCell ref="Y70:Z70"/>
    <mergeCell ref="C70:D70"/>
    <mergeCell ref="E70:F70"/>
    <mergeCell ref="G70:H70"/>
    <mergeCell ref="I70:J70"/>
    <mergeCell ref="K70:L70"/>
    <mergeCell ref="M70:N70"/>
    <mergeCell ref="E73:H73"/>
    <mergeCell ref="K73:N73"/>
    <mergeCell ref="Q73:T73"/>
    <mergeCell ref="W73:Z73"/>
    <mergeCell ref="C74:D74"/>
    <mergeCell ref="E74:F74"/>
    <mergeCell ref="G74:H74"/>
    <mergeCell ref="I74:J74"/>
    <mergeCell ref="K74:L74"/>
    <mergeCell ref="M74:N74"/>
    <mergeCell ref="O72:P72"/>
    <mergeCell ref="Q72:R72"/>
    <mergeCell ref="S72:T72"/>
    <mergeCell ref="U72:V72"/>
    <mergeCell ref="W72:X72"/>
    <mergeCell ref="Y72:Z72"/>
    <mergeCell ref="C72:D72"/>
    <mergeCell ref="E72:F72"/>
    <mergeCell ref="G72:H72"/>
    <mergeCell ref="I72:J72"/>
    <mergeCell ref="K72:L72"/>
    <mergeCell ref="M72:N72"/>
    <mergeCell ref="C73:D73"/>
    <mergeCell ref="U73:V73"/>
    <mergeCell ref="O73:P73"/>
    <mergeCell ref="I73:J73"/>
    <mergeCell ref="O75:P75"/>
    <mergeCell ref="Q75:R75"/>
    <mergeCell ref="S75:T75"/>
    <mergeCell ref="U75:V75"/>
    <mergeCell ref="W75:X75"/>
    <mergeCell ref="Y75:Z75"/>
    <mergeCell ref="C75:D75"/>
    <mergeCell ref="E75:F75"/>
    <mergeCell ref="G75:H75"/>
    <mergeCell ref="I75:J75"/>
    <mergeCell ref="K75:L75"/>
    <mergeCell ref="M75:N75"/>
    <mergeCell ref="O74:P74"/>
    <mergeCell ref="Q74:R74"/>
    <mergeCell ref="S74:T74"/>
    <mergeCell ref="U74:V74"/>
    <mergeCell ref="W74:X74"/>
    <mergeCell ref="Y74:Z74"/>
    <mergeCell ref="O77:P77"/>
    <mergeCell ref="Q77:R77"/>
    <mergeCell ref="S77:T77"/>
    <mergeCell ref="U77:V77"/>
    <mergeCell ref="W77:X77"/>
    <mergeCell ref="Y77:Z77"/>
    <mergeCell ref="C77:D77"/>
    <mergeCell ref="E77:F77"/>
    <mergeCell ref="G77:H77"/>
    <mergeCell ref="I77:J77"/>
    <mergeCell ref="K77:L77"/>
    <mergeCell ref="M77:N77"/>
    <mergeCell ref="O76:P76"/>
    <mergeCell ref="Q76:R76"/>
    <mergeCell ref="S76:T76"/>
    <mergeCell ref="U76:V76"/>
    <mergeCell ref="W76:X76"/>
    <mergeCell ref="Y76:Z76"/>
    <mergeCell ref="C76:D76"/>
    <mergeCell ref="E76:F76"/>
    <mergeCell ref="G76:H76"/>
    <mergeCell ref="I76:J76"/>
    <mergeCell ref="K76:L76"/>
    <mergeCell ref="M76:N76"/>
    <mergeCell ref="E79:H79"/>
    <mergeCell ref="K79:N79"/>
    <mergeCell ref="Q79:T79"/>
    <mergeCell ref="W79:Z79"/>
    <mergeCell ref="C80:D80"/>
    <mergeCell ref="E80:F80"/>
    <mergeCell ref="G80:H80"/>
    <mergeCell ref="I80:J80"/>
    <mergeCell ref="K80:L80"/>
    <mergeCell ref="M80:N80"/>
    <mergeCell ref="O78:P78"/>
    <mergeCell ref="Q78:R78"/>
    <mergeCell ref="S78:T78"/>
    <mergeCell ref="U78:V78"/>
    <mergeCell ref="W78:X78"/>
    <mergeCell ref="Y78:Z78"/>
    <mergeCell ref="C78:D78"/>
    <mergeCell ref="E78:F78"/>
    <mergeCell ref="G78:H78"/>
    <mergeCell ref="I78:J78"/>
    <mergeCell ref="K78:L78"/>
    <mergeCell ref="M78:N78"/>
    <mergeCell ref="C79:D79"/>
    <mergeCell ref="U79:V79"/>
    <mergeCell ref="O79:P79"/>
    <mergeCell ref="I79:J79"/>
    <mergeCell ref="O81:P81"/>
    <mergeCell ref="Q81:R81"/>
    <mergeCell ref="S81:T81"/>
    <mergeCell ref="U81:V81"/>
    <mergeCell ref="W81:X81"/>
    <mergeCell ref="Y81:Z81"/>
    <mergeCell ref="C81:D81"/>
    <mergeCell ref="E81:F81"/>
    <mergeCell ref="G81:H81"/>
    <mergeCell ref="I81:J81"/>
    <mergeCell ref="K81:L81"/>
    <mergeCell ref="M81:N81"/>
    <mergeCell ref="O80:P80"/>
    <mergeCell ref="Q80:R80"/>
    <mergeCell ref="S80:T80"/>
    <mergeCell ref="U80:V80"/>
    <mergeCell ref="W80:X80"/>
    <mergeCell ref="Y80:Z80"/>
    <mergeCell ref="O83:P83"/>
    <mergeCell ref="Q83:R83"/>
    <mergeCell ref="S83:T83"/>
    <mergeCell ref="U83:V83"/>
    <mergeCell ref="W83:X83"/>
    <mergeCell ref="Y83:Z83"/>
    <mergeCell ref="C83:D83"/>
    <mergeCell ref="E83:F83"/>
    <mergeCell ref="G83:H83"/>
    <mergeCell ref="I83:J83"/>
    <mergeCell ref="K83:L83"/>
    <mergeCell ref="M83:N83"/>
    <mergeCell ref="O82:P82"/>
    <mergeCell ref="Q82:R82"/>
    <mergeCell ref="S82:T82"/>
    <mergeCell ref="U82:V82"/>
    <mergeCell ref="W82:X82"/>
    <mergeCell ref="Y82:Z82"/>
    <mergeCell ref="C82:D82"/>
    <mergeCell ref="E82:F82"/>
    <mergeCell ref="G82:H82"/>
    <mergeCell ref="I82:J82"/>
    <mergeCell ref="K82:L82"/>
    <mergeCell ref="M82:N82"/>
    <mergeCell ref="N87:W87"/>
    <mergeCell ref="X87:AA87"/>
    <mergeCell ref="E89:H89"/>
    <mergeCell ref="K89:N89"/>
    <mergeCell ref="Q89:T89"/>
    <mergeCell ref="W89:Z89"/>
    <mergeCell ref="O84:P84"/>
    <mergeCell ref="Q84:R84"/>
    <mergeCell ref="S84:T84"/>
    <mergeCell ref="U84:V84"/>
    <mergeCell ref="W84:X84"/>
    <mergeCell ref="Y84:Z84"/>
    <mergeCell ref="C84:D84"/>
    <mergeCell ref="E84:F84"/>
    <mergeCell ref="G84:H84"/>
    <mergeCell ref="I84:J84"/>
    <mergeCell ref="K84:L84"/>
    <mergeCell ref="M84:N84"/>
    <mergeCell ref="U89:V89"/>
    <mergeCell ref="O89:P89"/>
    <mergeCell ref="I89:J89"/>
    <mergeCell ref="C89:D89"/>
    <mergeCell ref="O91:P91"/>
    <mergeCell ref="Q91:R91"/>
    <mergeCell ref="S91:T91"/>
    <mergeCell ref="U91:V91"/>
    <mergeCell ref="W91:X91"/>
    <mergeCell ref="Y91:Z91"/>
    <mergeCell ref="C91:D91"/>
    <mergeCell ref="E91:F91"/>
    <mergeCell ref="G91:H91"/>
    <mergeCell ref="I91:J91"/>
    <mergeCell ref="K91:L91"/>
    <mergeCell ref="M91:N91"/>
    <mergeCell ref="O90:P90"/>
    <mergeCell ref="Q90:R90"/>
    <mergeCell ref="S90:T90"/>
    <mergeCell ref="U90:V90"/>
    <mergeCell ref="W90:X90"/>
    <mergeCell ref="Y90:Z90"/>
    <mergeCell ref="C90:D90"/>
    <mergeCell ref="E90:F90"/>
    <mergeCell ref="G90:H90"/>
    <mergeCell ref="I90:J90"/>
    <mergeCell ref="K90:L90"/>
    <mergeCell ref="M90:N90"/>
    <mergeCell ref="O93:P93"/>
    <mergeCell ref="Q93:R93"/>
    <mergeCell ref="S93:T93"/>
    <mergeCell ref="U93:V93"/>
    <mergeCell ref="W93:X93"/>
    <mergeCell ref="Y93:Z93"/>
    <mergeCell ref="C93:D93"/>
    <mergeCell ref="E93:F93"/>
    <mergeCell ref="G93:H93"/>
    <mergeCell ref="I93:J93"/>
    <mergeCell ref="K93:L93"/>
    <mergeCell ref="M93:N93"/>
    <mergeCell ref="O92:P92"/>
    <mergeCell ref="Q92:R92"/>
    <mergeCell ref="S92:T92"/>
    <mergeCell ref="U92:V92"/>
    <mergeCell ref="W92:X92"/>
    <mergeCell ref="Y92:Z92"/>
    <mergeCell ref="C92:D92"/>
    <mergeCell ref="E92:F92"/>
    <mergeCell ref="G92:H92"/>
    <mergeCell ref="I92:J92"/>
    <mergeCell ref="K92:L92"/>
    <mergeCell ref="M92:N92"/>
    <mergeCell ref="O96:P96"/>
    <mergeCell ref="Q96:R96"/>
    <mergeCell ref="S96:T96"/>
    <mergeCell ref="U96:V96"/>
    <mergeCell ref="W96:X96"/>
    <mergeCell ref="Y96:Z96"/>
    <mergeCell ref="E95:H95"/>
    <mergeCell ref="K95:N95"/>
    <mergeCell ref="Q95:T95"/>
    <mergeCell ref="W95:Z95"/>
    <mergeCell ref="C96:D96"/>
    <mergeCell ref="E96:F96"/>
    <mergeCell ref="G96:H96"/>
    <mergeCell ref="I96:J96"/>
    <mergeCell ref="K96:L96"/>
    <mergeCell ref="M96:N96"/>
    <mergeCell ref="O94:P94"/>
    <mergeCell ref="Q94:R94"/>
    <mergeCell ref="S94:T94"/>
    <mergeCell ref="U94:V94"/>
    <mergeCell ref="W94:X94"/>
    <mergeCell ref="Y94:Z94"/>
    <mergeCell ref="C94:D94"/>
    <mergeCell ref="E94:F94"/>
    <mergeCell ref="G94:H94"/>
    <mergeCell ref="I94:J94"/>
    <mergeCell ref="K94:L94"/>
    <mergeCell ref="M94:N94"/>
    <mergeCell ref="C95:D95"/>
    <mergeCell ref="I95:J95"/>
    <mergeCell ref="O95:P95"/>
    <mergeCell ref="U95:V95"/>
    <mergeCell ref="O98:P98"/>
    <mergeCell ref="Q98:R98"/>
    <mergeCell ref="S98:T98"/>
    <mergeCell ref="U98:V98"/>
    <mergeCell ref="W98:X98"/>
    <mergeCell ref="Y98:Z98"/>
    <mergeCell ref="C98:D98"/>
    <mergeCell ref="E98:F98"/>
    <mergeCell ref="G98:H98"/>
    <mergeCell ref="I98:J98"/>
    <mergeCell ref="K98:L98"/>
    <mergeCell ref="M98:N98"/>
    <mergeCell ref="O97:P97"/>
    <mergeCell ref="Q97:R97"/>
    <mergeCell ref="S97:T97"/>
    <mergeCell ref="U97:V97"/>
    <mergeCell ref="W97:X97"/>
    <mergeCell ref="Y97:Z97"/>
    <mergeCell ref="C97:D97"/>
    <mergeCell ref="E97:F97"/>
    <mergeCell ref="G97:H97"/>
    <mergeCell ref="I97:J97"/>
    <mergeCell ref="K97:L97"/>
    <mergeCell ref="M97:N97"/>
    <mergeCell ref="O100:P100"/>
    <mergeCell ref="Q100:R100"/>
    <mergeCell ref="S100:T100"/>
    <mergeCell ref="U100:V100"/>
    <mergeCell ref="W100:X100"/>
    <mergeCell ref="Y100:Z100"/>
    <mergeCell ref="C100:D100"/>
    <mergeCell ref="E100:F100"/>
    <mergeCell ref="G100:H100"/>
    <mergeCell ref="I100:J100"/>
    <mergeCell ref="K100:L100"/>
    <mergeCell ref="M100:N100"/>
    <mergeCell ref="O99:P99"/>
    <mergeCell ref="Q99:R99"/>
    <mergeCell ref="S99:T99"/>
    <mergeCell ref="U99:V99"/>
    <mergeCell ref="W99:X99"/>
    <mergeCell ref="Y99:Z99"/>
    <mergeCell ref="C99:D99"/>
    <mergeCell ref="E99:F99"/>
    <mergeCell ref="G99:H99"/>
    <mergeCell ref="I99:J99"/>
    <mergeCell ref="K99:L99"/>
    <mergeCell ref="M99:N99"/>
    <mergeCell ref="W103:X103"/>
    <mergeCell ref="Y103:Z103"/>
    <mergeCell ref="C103:D103"/>
    <mergeCell ref="E103:F103"/>
    <mergeCell ref="G103:H103"/>
    <mergeCell ref="I103:J103"/>
    <mergeCell ref="K103:L103"/>
    <mergeCell ref="M103:N103"/>
    <mergeCell ref="O102:P102"/>
    <mergeCell ref="Q102:R102"/>
    <mergeCell ref="S102:T102"/>
    <mergeCell ref="U102:V102"/>
    <mergeCell ref="W102:X102"/>
    <mergeCell ref="Y102:Z102"/>
    <mergeCell ref="E101:H101"/>
    <mergeCell ref="K101:N101"/>
    <mergeCell ref="Q101:T101"/>
    <mergeCell ref="W101:Z101"/>
    <mergeCell ref="C102:D102"/>
    <mergeCell ref="E102:F102"/>
    <mergeCell ref="G102:H102"/>
    <mergeCell ref="I102:J102"/>
    <mergeCell ref="K102:L102"/>
    <mergeCell ref="M102:N102"/>
    <mergeCell ref="U101:V101"/>
    <mergeCell ref="O101:P101"/>
    <mergeCell ref="I101:J101"/>
    <mergeCell ref="C101:D101"/>
    <mergeCell ref="O103:P103"/>
    <mergeCell ref="Q103:R103"/>
    <mergeCell ref="S103:T103"/>
    <mergeCell ref="U103:V103"/>
    <mergeCell ref="W105:X105"/>
    <mergeCell ref="Y105:Z105"/>
    <mergeCell ref="C105:D105"/>
    <mergeCell ref="E105:F105"/>
    <mergeCell ref="G105:H105"/>
    <mergeCell ref="I105:J105"/>
    <mergeCell ref="K105:L105"/>
    <mergeCell ref="M105:N105"/>
    <mergeCell ref="O104:P104"/>
    <mergeCell ref="Q104:R104"/>
    <mergeCell ref="S104:T104"/>
    <mergeCell ref="U104:V104"/>
    <mergeCell ref="W104:X104"/>
    <mergeCell ref="Y104:Z104"/>
    <mergeCell ref="C104:D104"/>
    <mergeCell ref="E104:F104"/>
    <mergeCell ref="G104:H104"/>
    <mergeCell ref="I104:J104"/>
    <mergeCell ref="K104:L104"/>
    <mergeCell ref="M104:N104"/>
    <mergeCell ref="O105:P105"/>
    <mergeCell ref="Q105:R105"/>
    <mergeCell ref="S105:T105"/>
    <mergeCell ref="U105:V105"/>
    <mergeCell ref="O108:P108"/>
    <mergeCell ref="Q108:R108"/>
    <mergeCell ref="S108:T108"/>
    <mergeCell ref="U108:V108"/>
    <mergeCell ref="W108:X108"/>
    <mergeCell ref="Y108:Z108"/>
    <mergeCell ref="E107:H107"/>
    <mergeCell ref="K107:N107"/>
    <mergeCell ref="Q107:T107"/>
    <mergeCell ref="W107:Z107"/>
    <mergeCell ref="C108:D108"/>
    <mergeCell ref="E108:F108"/>
    <mergeCell ref="G108:H108"/>
    <mergeCell ref="I108:J108"/>
    <mergeCell ref="K108:L108"/>
    <mergeCell ref="M108:N108"/>
    <mergeCell ref="O106:P106"/>
    <mergeCell ref="Q106:R106"/>
    <mergeCell ref="S106:T106"/>
    <mergeCell ref="U106:V106"/>
    <mergeCell ref="W106:X106"/>
    <mergeCell ref="Y106:Z106"/>
    <mergeCell ref="C106:D106"/>
    <mergeCell ref="E106:F106"/>
    <mergeCell ref="G106:H106"/>
    <mergeCell ref="I106:J106"/>
    <mergeCell ref="K106:L106"/>
    <mergeCell ref="M106:N106"/>
    <mergeCell ref="C107:D107"/>
    <mergeCell ref="I107:J107"/>
    <mergeCell ref="O107:P107"/>
    <mergeCell ref="U107:V107"/>
    <mergeCell ref="Y110:Z110"/>
    <mergeCell ref="C110:D110"/>
    <mergeCell ref="E110:F110"/>
    <mergeCell ref="G110:H110"/>
    <mergeCell ref="I110:J110"/>
    <mergeCell ref="K110:L110"/>
    <mergeCell ref="M110:N110"/>
    <mergeCell ref="O109:P109"/>
    <mergeCell ref="Q109:R109"/>
    <mergeCell ref="S109:T109"/>
    <mergeCell ref="U109:V109"/>
    <mergeCell ref="W109:X109"/>
    <mergeCell ref="Y109:Z109"/>
    <mergeCell ref="C109:D109"/>
    <mergeCell ref="E109:F109"/>
    <mergeCell ref="G109:H109"/>
    <mergeCell ref="I109:J109"/>
    <mergeCell ref="K109:L109"/>
    <mergeCell ref="M109:N109"/>
    <mergeCell ref="O110:P110"/>
    <mergeCell ref="Q110:R110"/>
    <mergeCell ref="S110:T110"/>
    <mergeCell ref="U110:V110"/>
    <mergeCell ref="W110:X110"/>
    <mergeCell ref="O112:P112"/>
    <mergeCell ref="Q112:R112"/>
    <mergeCell ref="S112:T112"/>
    <mergeCell ref="U112:V112"/>
    <mergeCell ref="W112:X112"/>
    <mergeCell ref="Y112:Z112"/>
    <mergeCell ref="C112:D112"/>
    <mergeCell ref="E112:F112"/>
    <mergeCell ref="G112:H112"/>
    <mergeCell ref="I112:J112"/>
    <mergeCell ref="K112:L112"/>
    <mergeCell ref="M112:N112"/>
    <mergeCell ref="O111:P111"/>
    <mergeCell ref="Q111:R111"/>
    <mergeCell ref="S111:T111"/>
    <mergeCell ref="U111:V111"/>
    <mergeCell ref="W111:X111"/>
    <mergeCell ref="Y111:Z111"/>
    <mergeCell ref="C111:D111"/>
    <mergeCell ref="E111:F111"/>
    <mergeCell ref="G111:H111"/>
    <mergeCell ref="I111:J111"/>
    <mergeCell ref="K111:L111"/>
    <mergeCell ref="M111:N111"/>
  </mergeCells>
  <phoneticPr fontId="1"/>
  <conditionalFormatting sqref="C13:Z16 C19:Z22 C25:Z28 C35:Z38 C41:Z44 C47:Z50 C53:Z56 C63:Z66 C69:Z72 C75:Z78 C81:Z84 C91:Z94 C97:Z100 C103:Z106 C109:Z112">
    <cfRule type="expression" dxfId="1" priority="1">
      <formula>INDIRECT(ADDRESS(ROW(),COLUMN()))=TRUNC(INDIRECT(ADDRESS(ROW(),COLUMN())))</formula>
    </cfRule>
  </conditionalFormatting>
  <pageMargins left="0.7" right="0.7" top="0.75" bottom="0.75" header="0.3" footer="0.3"/>
  <pageSetup paperSize="9" scale="52" fitToHeight="0" orientation="landscape" horizontalDpi="1200" verticalDpi="1200" r:id="rId1"/>
  <rowBreaks count="3" manualBreakCount="3">
    <brk id="29" max="26" man="1"/>
    <brk id="57" max="26" man="1"/>
    <brk id="85" max="2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BF66D-6F9A-4C39-B497-6843480B65A2}">
  <sheetPr>
    <pageSetUpPr fitToPage="1"/>
  </sheetPr>
  <dimension ref="A1:AF113"/>
  <sheetViews>
    <sheetView view="pageBreakPreview" zoomScale="70" zoomScaleNormal="100" zoomScaleSheetLayoutView="70" workbookViewId="0">
      <selection sqref="A1:G1"/>
    </sheetView>
  </sheetViews>
  <sheetFormatPr defaultColWidth="9" defaultRowHeight="14.25" x14ac:dyDescent="0.15"/>
  <cols>
    <col min="1" max="1" width="2.75" style="40" customWidth="1"/>
    <col min="2" max="2" width="26.125" style="51" customWidth="1"/>
    <col min="3" max="26" width="9" style="45" customWidth="1"/>
    <col min="27" max="27" width="2.75" style="45" customWidth="1"/>
    <col min="28" max="16384" width="9" style="40"/>
  </cols>
  <sheetData>
    <row r="1" spans="1:32" x14ac:dyDescent="0.15">
      <c r="B1" s="45"/>
      <c r="AB1" s="45"/>
      <c r="AC1" s="45"/>
      <c r="AD1" s="45"/>
      <c r="AE1" s="45"/>
      <c r="AF1" s="45"/>
    </row>
    <row r="2" spans="1:32" ht="30" customHeight="1" x14ac:dyDescent="0.15">
      <c r="B2" s="46" t="s">
        <v>14</v>
      </c>
      <c r="C2" s="215">
        <f>お客様情報記入表!C9</f>
        <v>0</v>
      </c>
      <c r="D2" s="216"/>
      <c r="E2" s="216"/>
      <c r="F2" s="216"/>
      <c r="G2" s="216"/>
      <c r="H2" s="216"/>
      <c r="I2" s="216"/>
      <c r="J2" s="216"/>
      <c r="K2" s="216"/>
      <c r="L2" s="217"/>
      <c r="N2" s="207" t="s">
        <v>68</v>
      </c>
      <c r="O2" s="218"/>
      <c r="P2" s="218"/>
      <c r="Q2" s="218"/>
      <c r="R2" s="218"/>
      <c r="S2" s="218"/>
      <c r="T2" s="218"/>
      <c r="U2" s="218"/>
      <c r="V2" s="218"/>
      <c r="W2" s="219"/>
      <c r="X2" s="207" t="s">
        <v>231</v>
      </c>
      <c r="Y2" s="218"/>
      <c r="Z2" s="218"/>
      <c r="AA2" s="219"/>
      <c r="AB2" s="45"/>
      <c r="AC2" s="45"/>
    </row>
    <row r="3" spans="1:32" ht="30" customHeight="1" x14ac:dyDescent="0.15">
      <c r="B3" s="39" t="s">
        <v>17</v>
      </c>
      <c r="C3" s="220">
        <f>お客様情報記入表!C10</f>
        <v>0</v>
      </c>
      <c r="D3" s="221"/>
      <c r="E3" s="221"/>
      <c r="F3" s="221"/>
      <c r="G3" s="221"/>
      <c r="H3" s="221"/>
      <c r="I3" s="221"/>
      <c r="J3" s="221"/>
      <c r="K3" s="221"/>
      <c r="L3" s="222"/>
      <c r="N3" s="223" t="s">
        <v>342</v>
      </c>
      <c r="O3" s="224"/>
      <c r="P3" s="224"/>
      <c r="Q3" s="224"/>
      <c r="R3" s="224"/>
      <c r="S3" s="224"/>
      <c r="T3" s="224"/>
      <c r="U3" s="224"/>
      <c r="V3" s="224"/>
      <c r="W3" s="224"/>
      <c r="X3" s="224"/>
      <c r="Y3" s="224"/>
      <c r="Z3" s="224"/>
      <c r="AA3" s="225"/>
      <c r="AB3" s="47"/>
      <c r="AC3" s="47"/>
    </row>
    <row r="4" spans="1:32" ht="30" customHeight="1" x14ac:dyDescent="0.15">
      <c r="B4" s="46" t="s">
        <v>15</v>
      </c>
      <c r="C4" s="215">
        <f>お客様情報記入表!C11</f>
        <v>0</v>
      </c>
      <c r="D4" s="216"/>
      <c r="E4" s="216"/>
      <c r="F4" s="216"/>
      <c r="G4" s="216"/>
      <c r="H4" s="216"/>
      <c r="I4" s="216"/>
      <c r="J4" s="216"/>
      <c r="K4" s="216"/>
      <c r="L4" s="217"/>
      <c r="N4" s="223"/>
      <c r="O4" s="224"/>
      <c r="P4" s="224"/>
      <c r="Q4" s="224"/>
      <c r="R4" s="224"/>
      <c r="S4" s="224"/>
      <c r="T4" s="224"/>
      <c r="U4" s="224"/>
      <c r="V4" s="224"/>
      <c r="W4" s="224"/>
      <c r="X4" s="224"/>
      <c r="Y4" s="224"/>
      <c r="Z4" s="224"/>
      <c r="AA4" s="225"/>
      <c r="AB4" s="47"/>
      <c r="AC4" s="47"/>
    </row>
    <row r="5" spans="1:32" ht="30" customHeight="1" x14ac:dyDescent="0.15">
      <c r="B5" s="39" t="s">
        <v>18</v>
      </c>
      <c r="C5" s="220">
        <f>お客様情報記入表!C12</f>
        <v>0</v>
      </c>
      <c r="D5" s="221"/>
      <c r="E5" s="221"/>
      <c r="F5" s="221"/>
      <c r="G5" s="221"/>
      <c r="H5" s="221"/>
      <c r="I5" s="221"/>
      <c r="J5" s="221"/>
      <c r="K5" s="221"/>
      <c r="L5" s="222"/>
      <c r="N5" s="223"/>
      <c r="O5" s="224"/>
      <c r="P5" s="224"/>
      <c r="Q5" s="224"/>
      <c r="R5" s="224"/>
      <c r="S5" s="224"/>
      <c r="T5" s="224"/>
      <c r="U5" s="224"/>
      <c r="V5" s="224"/>
      <c r="W5" s="224"/>
      <c r="X5" s="224"/>
      <c r="Y5" s="224"/>
      <c r="Z5" s="224"/>
      <c r="AA5" s="225"/>
      <c r="AB5" s="47"/>
      <c r="AC5" s="47"/>
    </row>
    <row r="6" spans="1:32" ht="30" customHeight="1" x14ac:dyDescent="0.15">
      <c r="B6" s="46" t="s">
        <v>19</v>
      </c>
      <c r="C6" s="215" t="str">
        <f>お客様情報記入表!C13</f>
        <v>選択してください</v>
      </c>
      <c r="D6" s="216"/>
      <c r="E6" s="216"/>
      <c r="F6" s="216"/>
      <c r="G6" s="216"/>
      <c r="H6" s="216"/>
      <c r="I6" s="216"/>
      <c r="J6" s="216"/>
      <c r="K6" s="216"/>
      <c r="L6" s="217"/>
      <c r="N6" s="223"/>
      <c r="O6" s="224"/>
      <c r="P6" s="224"/>
      <c r="Q6" s="224"/>
      <c r="R6" s="224"/>
      <c r="S6" s="224"/>
      <c r="T6" s="224"/>
      <c r="U6" s="224"/>
      <c r="V6" s="224"/>
      <c r="W6" s="224"/>
      <c r="X6" s="224"/>
      <c r="Y6" s="224"/>
      <c r="Z6" s="224"/>
      <c r="AA6" s="225"/>
      <c r="AB6" s="47"/>
      <c r="AC6" s="47"/>
    </row>
    <row r="7" spans="1:32" ht="30" customHeight="1" x14ac:dyDescent="0.15">
      <c r="B7" s="39" t="s">
        <v>20</v>
      </c>
      <c r="C7" s="220" t="str">
        <f>お客様情報記入表!C14</f>
        <v>選択してください</v>
      </c>
      <c r="D7" s="221"/>
      <c r="E7" s="221"/>
      <c r="F7" s="221"/>
      <c r="G7" s="221"/>
      <c r="H7" s="221"/>
      <c r="I7" s="221"/>
      <c r="J7" s="221"/>
      <c r="K7" s="221"/>
      <c r="L7" s="222"/>
      <c r="N7" s="223"/>
      <c r="O7" s="224"/>
      <c r="P7" s="224"/>
      <c r="Q7" s="224"/>
      <c r="R7" s="224"/>
      <c r="S7" s="224"/>
      <c r="T7" s="224"/>
      <c r="U7" s="224"/>
      <c r="V7" s="224"/>
      <c r="W7" s="224"/>
      <c r="X7" s="224"/>
      <c r="Y7" s="224"/>
      <c r="Z7" s="224"/>
      <c r="AA7" s="225"/>
      <c r="AB7" s="47"/>
      <c r="AC7" s="47"/>
    </row>
    <row r="8" spans="1:32" ht="30" customHeight="1" x14ac:dyDescent="0.15">
      <c r="B8" s="48"/>
      <c r="C8" s="48"/>
      <c r="D8" s="48"/>
      <c r="E8" s="48"/>
      <c r="F8" s="48"/>
      <c r="G8" s="48"/>
      <c r="H8" s="48"/>
      <c r="I8" s="48"/>
      <c r="J8" s="48"/>
      <c r="K8" s="48"/>
      <c r="L8" s="48"/>
      <c r="N8" s="226"/>
      <c r="O8" s="227"/>
      <c r="P8" s="227"/>
      <c r="Q8" s="227"/>
      <c r="R8" s="227"/>
      <c r="S8" s="227"/>
      <c r="T8" s="227"/>
      <c r="U8" s="227"/>
      <c r="V8" s="227"/>
      <c r="W8" s="227"/>
      <c r="X8" s="227"/>
      <c r="Y8" s="227"/>
      <c r="Z8" s="227"/>
      <c r="AA8" s="228"/>
      <c r="AB8" s="47"/>
      <c r="AC8" s="47"/>
    </row>
    <row r="9" spans="1:32" ht="10.5" customHeight="1" x14ac:dyDescent="0.15">
      <c r="B9" s="45"/>
    </row>
    <row r="10" spans="1:32" s="49" customFormat="1" ht="23.25" customHeight="1" thickBot="1" x14ac:dyDescent="0.2">
      <c r="A10" s="40"/>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row>
    <row r="11" spans="1:32" s="49" customFormat="1" ht="75" customHeight="1" x14ac:dyDescent="0.15">
      <c r="A11" s="40"/>
      <c r="B11" s="44"/>
      <c r="C11" s="244">
        <v>1</v>
      </c>
      <c r="D11" s="245"/>
      <c r="E11" s="241" t="str" cm="1">
        <f t="array" aca="1" ref="E11" ca="1">IF(INDIRECT("事前検証計算用!U"&amp;2+C11)="","",INDIRECT("事前検証計算用!U"&amp;2+C11))</f>
        <v/>
      </c>
      <c r="F11" s="242"/>
      <c r="G11" s="242"/>
      <c r="H11" s="243"/>
      <c r="I11" s="244">
        <v>2</v>
      </c>
      <c r="J11" s="245"/>
      <c r="K11" s="241" t="str" cm="1">
        <f t="array" aca="1" ref="K11" ca="1">IF(INDIRECT("事前検証計算用!U"&amp;2+I11)="","",INDIRECT("事前検証計算用!U"&amp;2+I11))</f>
        <v/>
      </c>
      <c r="L11" s="242"/>
      <c r="M11" s="242"/>
      <c r="N11" s="243"/>
      <c r="O11" s="244">
        <v>3</v>
      </c>
      <c r="P11" s="245"/>
      <c r="Q11" s="241" t="str" cm="1">
        <f t="array" aca="1" ref="Q11" ca="1">IF(INDIRECT("事前検証計算用!U"&amp;2+O11)="","",INDIRECT("事前検証計算用!U"&amp;2+O11))</f>
        <v/>
      </c>
      <c r="R11" s="242"/>
      <c r="S11" s="242"/>
      <c r="T11" s="243"/>
      <c r="U11" s="244">
        <v>4</v>
      </c>
      <c r="V11" s="245"/>
      <c r="W11" s="241" t="str" cm="1">
        <f t="array" aca="1" ref="W11" ca="1">IF(INDIRECT("事前検証計算用!U"&amp;2+U11)="","",INDIRECT("事前検証計算用!U"&amp;2+U11))</f>
        <v/>
      </c>
      <c r="X11" s="242"/>
      <c r="Y11" s="242"/>
      <c r="Z11" s="243"/>
      <c r="AA11" s="40"/>
    </row>
    <row r="12" spans="1:32" s="49" customFormat="1" ht="23.25" customHeight="1" thickBot="1" x14ac:dyDescent="0.2">
      <c r="A12" s="40"/>
      <c r="B12" s="41"/>
      <c r="C12" s="190" t="s">
        <v>225</v>
      </c>
      <c r="D12" s="191"/>
      <c r="E12" s="191" t="s">
        <v>226</v>
      </c>
      <c r="F12" s="191"/>
      <c r="G12" s="191" t="s">
        <v>227</v>
      </c>
      <c r="H12" s="192"/>
      <c r="I12" s="190" t="s">
        <v>225</v>
      </c>
      <c r="J12" s="191"/>
      <c r="K12" s="191" t="s">
        <v>226</v>
      </c>
      <c r="L12" s="191"/>
      <c r="M12" s="191" t="s">
        <v>227</v>
      </c>
      <c r="N12" s="192"/>
      <c r="O12" s="190" t="s">
        <v>225</v>
      </c>
      <c r="P12" s="191"/>
      <c r="Q12" s="191" t="s">
        <v>226</v>
      </c>
      <c r="R12" s="191"/>
      <c r="S12" s="191" t="s">
        <v>227</v>
      </c>
      <c r="T12" s="192"/>
      <c r="U12" s="190" t="s">
        <v>225</v>
      </c>
      <c r="V12" s="191"/>
      <c r="W12" s="191" t="s">
        <v>226</v>
      </c>
      <c r="X12" s="191"/>
      <c r="Y12" s="191" t="s">
        <v>227</v>
      </c>
      <c r="Z12" s="192"/>
      <c r="AA12" s="40"/>
    </row>
    <row r="13" spans="1:32" s="49" customFormat="1" ht="33" customHeight="1" x14ac:dyDescent="0.15">
      <c r="A13" s="44"/>
      <c r="B13" s="57" t="s">
        <v>224</v>
      </c>
      <c r="C13" s="238" t="str" cm="1">
        <f t="array" aca="1" ref="C13" ca="1">IF(INDIRECT("事前検証計算用!V"&amp;2+C11)="","",INDIRECT("事前検証計算用!V"&amp;2+C11))</f>
        <v/>
      </c>
      <c r="D13" s="188"/>
      <c r="E13" s="239" t="str" cm="1">
        <f t="array" aca="1" ref="E13" ca="1">IF(INDIRECT("事前検証計算用!W"&amp;2+C11)="","",INDIRECT("事前検証計算用!W"&amp;2+C11))</f>
        <v/>
      </c>
      <c r="F13" s="238"/>
      <c r="G13" s="239" t="str" cm="1">
        <f t="array" aca="1" ref="G13" ca="1">IF(INDIRECT("事前検証計算用!X"&amp;2+C11)="","",INDIRECT("事前検証計算用!X"&amp;2+C11))</f>
        <v/>
      </c>
      <c r="H13" s="240"/>
      <c r="I13" s="238" t="str" cm="1">
        <f t="array" aca="1" ref="I13" ca="1">IF(INDIRECT("事前検証計算用!V"&amp;2+I11)="","",INDIRECT("事前検証計算用!V"&amp;2+I11))</f>
        <v/>
      </c>
      <c r="J13" s="188"/>
      <c r="K13" s="239" t="str" cm="1">
        <f t="array" aca="1" ref="K13" ca="1">IF(INDIRECT("事前検証計算用!W"&amp;2+I11)="","",INDIRECT("事前検証計算用!W"&amp;2+I11))</f>
        <v/>
      </c>
      <c r="L13" s="238"/>
      <c r="M13" s="239" t="str" cm="1">
        <f t="array" aca="1" ref="M13" ca="1">IF(INDIRECT("事前検証計算用!X"&amp;2+I11)="","",INDIRECT("事前検証計算用!X"&amp;2+I11))</f>
        <v/>
      </c>
      <c r="N13" s="240"/>
      <c r="O13" s="238" t="str" cm="1">
        <f t="array" aca="1" ref="O13" ca="1">IF(INDIRECT("事前検証計算用!V"&amp;2+O11)="","",INDIRECT("事前検証計算用!V"&amp;2+O11))</f>
        <v/>
      </c>
      <c r="P13" s="188"/>
      <c r="Q13" s="239" t="str" cm="1">
        <f t="array" aca="1" ref="Q13" ca="1">IF(INDIRECT("事前検証計算用!W"&amp;2+O11)="","",INDIRECT("事前検証計算用!W"&amp;2+O11))</f>
        <v/>
      </c>
      <c r="R13" s="238"/>
      <c r="S13" s="239" t="str" cm="1">
        <f t="array" aca="1" ref="S13" ca="1">IF(INDIRECT("事前検証計算用!X"&amp;2+O11)="","",INDIRECT("事前検証計算用!X"&amp;2+O11))</f>
        <v/>
      </c>
      <c r="T13" s="240"/>
      <c r="U13" s="238" t="str" cm="1">
        <f t="array" aca="1" ref="U13" ca="1">IF(INDIRECT("事前検証計算用!V"&amp;2+U11)="","",INDIRECT("事前検証計算用!V"&amp;2+U11))</f>
        <v/>
      </c>
      <c r="V13" s="188"/>
      <c r="W13" s="239" t="str" cm="1">
        <f t="array" aca="1" ref="W13" ca="1">IF(INDIRECT("事前検証計算用!W"&amp;2+U11)="","",INDIRECT("事前検証計算用!W"&amp;2+U11))</f>
        <v/>
      </c>
      <c r="X13" s="238"/>
      <c r="Y13" s="239" t="str" cm="1">
        <f t="array" aca="1" ref="Y13" ca="1">IF(INDIRECT("事前検証計算用!X"&amp;2+U11)="","",INDIRECT("事前検証計算用!X"&amp;2+U11))</f>
        <v/>
      </c>
      <c r="Z13" s="240"/>
      <c r="AA13" s="40"/>
    </row>
    <row r="14" spans="1:32" ht="33" customHeight="1" x14ac:dyDescent="0.15">
      <c r="A14" s="44"/>
      <c r="B14" s="58" t="s">
        <v>228</v>
      </c>
      <c r="C14" s="236" t="str" cm="1">
        <f t="array" aca="1" ref="C14" ca="1">IF(INDIRECT("事前検証計算用!AB"&amp;2+C11)="","",INDIRECT("事前検証計算用!AB"&amp;2+C11))</f>
        <v/>
      </c>
      <c r="D14" s="182"/>
      <c r="E14" s="182" t="str" cm="1">
        <f t="array" aca="1" ref="E14" ca="1">IF(INDIRECT("事前検証計算用!AC"&amp;2+C11)="","",INDIRECT("事前検証計算用!AC"&amp;2+C11))</f>
        <v/>
      </c>
      <c r="F14" s="182"/>
      <c r="G14" s="182" t="str" cm="1">
        <f t="array" aca="1" ref="G14" ca="1">IF(INDIRECT("事前検証計算用!AD"&amp;2+C11)="","",INDIRECT("事前検証計算用!AD"&amp;2+C11))</f>
        <v/>
      </c>
      <c r="H14" s="183"/>
      <c r="I14" s="236" t="str" cm="1">
        <f t="array" aca="1" ref="I14" ca="1">IF(INDIRECT("事前検証計算用!AB"&amp;2+I11)="","",INDIRECT("事前検証計算用!AB"&amp;2+I11))</f>
        <v/>
      </c>
      <c r="J14" s="182"/>
      <c r="K14" s="182" t="str" cm="1">
        <f t="array" aca="1" ref="K14" ca="1">IF(INDIRECT("事前検証計算用!AC"&amp;2+I11)="","",INDIRECT("事前検証計算用!AC"&amp;2+I11))</f>
        <v/>
      </c>
      <c r="L14" s="182"/>
      <c r="M14" s="182" t="str" cm="1">
        <f t="array" aca="1" ref="M14" ca="1">IF(INDIRECT("事前検証計算用!AD"&amp;2+I11)="","",INDIRECT("事前検証計算用!AD"&amp;2+I11))</f>
        <v/>
      </c>
      <c r="N14" s="183"/>
      <c r="O14" s="236" t="str" cm="1">
        <f t="array" aca="1" ref="O14" ca="1">IF(INDIRECT("事前検証計算用!AB"&amp;2+O11)="","",INDIRECT("事前検証計算用!AB"&amp;2+O11))</f>
        <v/>
      </c>
      <c r="P14" s="182"/>
      <c r="Q14" s="182" t="str" cm="1">
        <f t="array" aca="1" ref="Q14" ca="1">IF(INDIRECT("事前検証計算用!AC"&amp;2+O11)="","",INDIRECT("事前検証計算用!AC"&amp;2+O11))</f>
        <v/>
      </c>
      <c r="R14" s="182"/>
      <c r="S14" s="182" t="str" cm="1">
        <f t="array" aca="1" ref="S14" ca="1">IF(INDIRECT("事前検証計算用!AD"&amp;2+O11)="","",INDIRECT("事前検証計算用!AD"&amp;2+O11))</f>
        <v/>
      </c>
      <c r="T14" s="183"/>
      <c r="U14" s="236" t="str" cm="1">
        <f t="array" aca="1" ref="U14" ca="1">IF(INDIRECT("事前検証計算用!AB"&amp;2+U11)="","",INDIRECT("事前検証計算用!AB"&amp;2+U11))</f>
        <v/>
      </c>
      <c r="V14" s="182"/>
      <c r="W14" s="182" t="str" cm="1">
        <f t="array" aca="1" ref="W14" ca="1">IF(INDIRECT("事前検証計算用!AC"&amp;2+U11)="","",INDIRECT("事前検証計算用!AC"&amp;2+U11))</f>
        <v/>
      </c>
      <c r="X14" s="182"/>
      <c r="Y14" s="182" t="str" cm="1">
        <f t="array" aca="1" ref="Y14" ca="1">IF(INDIRECT("事前検証計算用!AD"&amp;2+U11)="","",INDIRECT("事前検証計算用!AD"&amp;2+U11))</f>
        <v/>
      </c>
      <c r="Z14" s="183"/>
      <c r="AA14" s="40"/>
    </row>
    <row r="15" spans="1:32" ht="33" customHeight="1" x14ac:dyDescent="0.15">
      <c r="A15" s="44"/>
      <c r="B15" s="58" t="s">
        <v>229</v>
      </c>
      <c r="C15" s="236" t="str" cm="1">
        <f t="array" aca="1" ref="C15" ca="1">IF(INDIRECT("事前検証計算用!Y"&amp;2+C11)="","",INDIRECT("事前検証計算用!Y"&amp;2+C11))</f>
        <v/>
      </c>
      <c r="D15" s="182"/>
      <c r="E15" s="182" t="str" cm="1">
        <f t="array" aca="1" ref="E15" ca="1">IF(INDIRECT("事前検証計算用!Z"&amp;2+C11)="","",INDIRECT("事前検証計算用!Z"&amp;2+C11))</f>
        <v/>
      </c>
      <c r="F15" s="182"/>
      <c r="G15" s="182" t="str" cm="1">
        <f t="array" aca="1" ref="G15" ca="1">IF(INDIRECT("事前検証計算用!AA"&amp;2+C11)="","",INDIRECT("事前検証計算用!AA"&amp;2+C11))</f>
        <v/>
      </c>
      <c r="H15" s="183"/>
      <c r="I15" s="236" t="str" cm="1">
        <f t="array" aca="1" ref="I15" ca="1">IF(INDIRECT("事前検証計算用!Y"&amp;2+I11)="","",INDIRECT("事前検証計算用!Y"&amp;2+I11))</f>
        <v/>
      </c>
      <c r="J15" s="182"/>
      <c r="K15" s="182" t="str" cm="1">
        <f t="array" aca="1" ref="K15" ca="1">IF(INDIRECT("事前検証計算用!Z"&amp;2+I11)="","",INDIRECT("事前検証計算用!Z"&amp;2+I11))</f>
        <v/>
      </c>
      <c r="L15" s="182"/>
      <c r="M15" s="182" t="str" cm="1">
        <f t="array" aca="1" ref="M15" ca="1">IF(INDIRECT("事前検証計算用!AA"&amp;2+I11)="","",INDIRECT("事前検証計算用!AA"&amp;2+I11))</f>
        <v/>
      </c>
      <c r="N15" s="183"/>
      <c r="O15" s="236" t="str" cm="1">
        <f t="array" aca="1" ref="O15" ca="1">IF(INDIRECT("事前検証計算用!Y"&amp;2+O11)="","",INDIRECT("事前検証計算用!Y"&amp;2+O11))</f>
        <v/>
      </c>
      <c r="P15" s="182"/>
      <c r="Q15" s="182" t="str" cm="1">
        <f t="array" aca="1" ref="Q15" ca="1">IF(INDIRECT("事前検証計算用!Z"&amp;2+O11)="","",INDIRECT("事前検証計算用!Z"&amp;2+O11))</f>
        <v/>
      </c>
      <c r="R15" s="182"/>
      <c r="S15" s="182" t="str" cm="1">
        <f t="array" aca="1" ref="S15" ca="1">IF(INDIRECT("事前検証計算用!AA"&amp;2+O11)="","",INDIRECT("事前検証計算用!AA"&amp;2+O11))</f>
        <v/>
      </c>
      <c r="T15" s="183"/>
      <c r="U15" s="236" t="str" cm="1">
        <f t="array" aca="1" ref="U15" ca="1">IF(INDIRECT("事前検証計算用!Y"&amp;2+U11)="","",INDIRECT("事前検証計算用!Y"&amp;2+U11))</f>
        <v/>
      </c>
      <c r="V15" s="182"/>
      <c r="W15" s="182" t="str" cm="1">
        <f t="array" aca="1" ref="W15" ca="1">IF(INDIRECT("事前検証計算用!Z"&amp;2+U11)="","",INDIRECT("事前検証計算用!Z"&amp;2+U11))</f>
        <v/>
      </c>
      <c r="X15" s="182"/>
      <c r="Y15" s="182" t="str" cm="1">
        <f t="array" aca="1" ref="Y15" ca="1">IF(INDIRECT("事前検証計算用!AA"&amp;2+U11)="","",INDIRECT("事前検証計算用!AA"&amp;2+U11))</f>
        <v/>
      </c>
      <c r="Z15" s="183"/>
      <c r="AA15" s="40"/>
    </row>
    <row r="16" spans="1:32" ht="33" customHeight="1" thickBot="1" x14ac:dyDescent="0.2">
      <c r="A16" s="44"/>
      <c r="B16" s="59" t="s">
        <v>230</v>
      </c>
      <c r="C16" s="233" t="str" cm="1">
        <f t="array" aca="1" ref="C16" ca="1">IF(INDIRECT("事前検証計算用!AE"&amp;2+C11)="","",INDIRECT("事前検証計算用!AE"&amp;2+C11))</f>
        <v/>
      </c>
      <c r="D16" s="185"/>
      <c r="E16" s="185" t="str" cm="1">
        <f t="array" aca="1" ref="E16" ca="1">IF(INDIRECT("事前検証計算用!AF"&amp;2+C11)="","",INDIRECT("事前検証計算用!AF"&amp;2+C11))</f>
        <v/>
      </c>
      <c r="F16" s="185"/>
      <c r="G16" s="185" t="str" cm="1">
        <f t="array" aca="1" ref="G16" ca="1">IF(INDIRECT("事前検証計算用!AG"&amp;2+C11)="","",INDIRECT("事前検証計算用!AG"&amp;2+C11))</f>
        <v/>
      </c>
      <c r="H16" s="186"/>
      <c r="I16" s="233" t="str" cm="1">
        <f t="array" aca="1" ref="I16" ca="1">IF(INDIRECT("事前検証計算用!AE"&amp;2+I11)="","",INDIRECT("事前検証計算用!AE"&amp;2+I11))</f>
        <v/>
      </c>
      <c r="J16" s="185"/>
      <c r="K16" s="185" t="str" cm="1">
        <f t="array" aca="1" ref="K16" ca="1">IF(INDIRECT("事前検証計算用!AF"&amp;2+I11)="","",INDIRECT("事前検証計算用!AF"&amp;2+I11))</f>
        <v/>
      </c>
      <c r="L16" s="185"/>
      <c r="M16" s="185" t="str" cm="1">
        <f t="array" aca="1" ref="M16" ca="1">IF(INDIRECT("事前検証計算用!AG"&amp;2+I11)="","",INDIRECT("事前検証計算用!AG"&amp;2+I11))</f>
        <v/>
      </c>
      <c r="N16" s="186"/>
      <c r="O16" s="233" t="str" cm="1">
        <f t="array" aca="1" ref="O16" ca="1">IF(INDIRECT("事前検証計算用!AE"&amp;2+O11)="","",INDIRECT("事前検証計算用!AE"&amp;2+O11))</f>
        <v/>
      </c>
      <c r="P16" s="185"/>
      <c r="Q16" s="185" t="str" cm="1">
        <f t="array" aca="1" ref="Q16" ca="1">IF(INDIRECT("事前検証計算用!AF"&amp;2+O11)="","",INDIRECT("事前検証計算用!AF"&amp;2+O11))</f>
        <v/>
      </c>
      <c r="R16" s="185"/>
      <c r="S16" s="185" t="str" cm="1">
        <f t="array" aca="1" ref="S16" ca="1">IF(INDIRECT("事前検証計算用!AG"&amp;2+O11)="","",INDIRECT("事前検証計算用!AG"&amp;2+O11))</f>
        <v/>
      </c>
      <c r="T16" s="186"/>
      <c r="U16" s="233" t="str" cm="1">
        <f t="array" aca="1" ref="U16" ca="1">IF(INDIRECT("事前検証計算用!AE"&amp;2+U11)="","",INDIRECT("事前検証計算用!AE"&amp;2+U11))</f>
        <v/>
      </c>
      <c r="V16" s="185"/>
      <c r="W16" s="185" t="str" cm="1">
        <f t="array" aca="1" ref="W16" ca="1">IF(INDIRECT("事前検証計算用!AF"&amp;2+U11)="","",INDIRECT("事前検証計算用!AF"&amp;2+U11))</f>
        <v/>
      </c>
      <c r="X16" s="185"/>
      <c r="Y16" s="185" t="str" cm="1">
        <f t="array" aca="1" ref="Y16" ca="1">IF(INDIRECT("事前検証計算用!AG"&amp;2+U11)="","",INDIRECT("事前検証計算用!AG"&amp;2+U11))</f>
        <v/>
      </c>
      <c r="Z16" s="186"/>
      <c r="AA16" s="40"/>
    </row>
    <row r="17" spans="1:27" ht="75" customHeight="1" x14ac:dyDescent="0.15">
      <c r="B17" s="42"/>
      <c r="C17" s="244">
        <v>5</v>
      </c>
      <c r="D17" s="245"/>
      <c r="E17" s="241" t="str" cm="1">
        <f t="array" aca="1" ref="E17" ca="1">IF(INDIRECT("事前検証計算用!U"&amp;2+C17)="","",INDIRECT("事前検証計算用!U"&amp;2+C17))</f>
        <v/>
      </c>
      <c r="F17" s="242"/>
      <c r="G17" s="242"/>
      <c r="H17" s="243"/>
      <c r="I17" s="244">
        <v>6</v>
      </c>
      <c r="J17" s="245"/>
      <c r="K17" s="241" t="str" cm="1">
        <f t="array" aca="1" ref="K17" ca="1">IF(INDIRECT("事前検証計算用!U"&amp;2+I17)="","",INDIRECT("事前検証計算用!U"&amp;2+I17))</f>
        <v/>
      </c>
      <c r="L17" s="242"/>
      <c r="M17" s="242"/>
      <c r="N17" s="243"/>
      <c r="O17" s="244">
        <v>7</v>
      </c>
      <c r="P17" s="245"/>
      <c r="Q17" s="241" t="str" cm="1">
        <f t="array" aca="1" ref="Q17" ca="1">IF(INDIRECT("事前検証計算用!U"&amp;2+O17)="","",INDIRECT("事前検証計算用!U"&amp;2+O17))</f>
        <v/>
      </c>
      <c r="R17" s="242"/>
      <c r="S17" s="242"/>
      <c r="T17" s="243"/>
      <c r="U17" s="244">
        <v>8</v>
      </c>
      <c r="V17" s="245"/>
      <c r="W17" s="241" t="str" cm="1">
        <f t="array" aca="1" ref="W17" ca="1">IF(INDIRECT("事前検証計算用!U"&amp;2+U17)="","",INDIRECT("事前検証計算用!U"&amp;2+U17))</f>
        <v/>
      </c>
      <c r="X17" s="242"/>
      <c r="Y17" s="242"/>
      <c r="Z17" s="243"/>
      <c r="AA17" s="40"/>
    </row>
    <row r="18" spans="1:27" ht="23.25" customHeight="1" thickBot="1" x14ac:dyDescent="0.2">
      <c r="B18" s="41"/>
      <c r="C18" s="190" t="s">
        <v>225</v>
      </c>
      <c r="D18" s="191"/>
      <c r="E18" s="191" t="s">
        <v>226</v>
      </c>
      <c r="F18" s="191"/>
      <c r="G18" s="191" t="s">
        <v>227</v>
      </c>
      <c r="H18" s="192"/>
      <c r="I18" s="190" t="s">
        <v>225</v>
      </c>
      <c r="J18" s="191"/>
      <c r="K18" s="191" t="s">
        <v>226</v>
      </c>
      <c r="L18" s="191"/>
      <c r="M18" s="191" t="s">
        <v>227</v>
      </c>
      <c r="N18" s="192"/>
      <c r="O18" s="190" t="s">
        <v>225</v>
      </c>
      <c r="P18" s="191"/>
      <c r="Q18" s="191" t="s">
        <v>226</v>
      </c>
      <c r="R18" s="191"/>
      <c r="S18" s="191" t="s">
        <v>227</v>
      </c>
      <c r="T18" s="192"/>
      <c r="U18" s="190" t="s">
        <v>225</v>
      </c>
      <c r="V18" s="191"/>
      <c r="W18" s="191" t="s">
        <v>226</v>
      </c>
      <c r="X18" s="191"/>
      <c r="Y18" s="191" t="s">
        <v>227</v>
      </c>
      <c r="Z18" s="192"/>
      <c r="AA18" s="40"/>
    </row>
    <row r="19" spans="1:27" ht="33" customHeight="1" x14ac:dyDescent="0.15">
      <c r="A19" s="44"/>
      <c r="B19" s="57" t="s">
        <v>224</v>
      </c>
      <c r="C19" s="238" t="str" cm="1">
        <f t="array" aca="1" ref="C19" ca="1">IF(INDIRECT("事前検証計算用!V"&amp;2+C17)="","",INDIRECT("事前検証計算用!V"&amp;2+C17))</f>
        <v/>
      </c>
      <c r="D19" s="188"/>
      <c r="E19" s="239" t="str" cm="1">
        <f t="array" aca="1" ref="E19" ca="1">IF(INDIRECT("事前検証計算用!W"&amp;2+C17)="","",INDIRECT("事前検証計算用!W"&amp;2+C17))</f>
        <v/>
      </c>
      <c r="F19" s="238"/>
      <c r="G19" s="239" t="str" cm="1">
        <f t="array" aca="1" ref="G19" ca="1">IF(INDIRECT("事前検証計算用!X"&amp;2+C17)="","",INDIRECT("事前検証計算用!X"&amp;2+C17))</f>
        <v/>
      </c>
      <c r="H19" s="240"/>
      <c r="I19" s="238" t="str" cm="1">
        <f t="array" aca="1" ref="I19" ca="1">IF(INDIRECT("事前検証計算用!V"&amp;2+I17)="","",INDIRECT("事前検証計算用!V"&amp;2+I17))</f>
        <v/>
      </c>
      <c r="J19" s="188"/>
      <c r="K19" s="239" t="str" cm="1">
        <f t="array" aca="1" ref="K19" ca="1">IF(INDIRECT("事前検証計算用!W"&amp;2+I17)="","",INDIRECT("事前検証計算用!W"&amp;2+I17))</f>
        <v/>
      </c>
      <c r="L19" s="238"/>
      <c r="M19" s="239" t="str" cm="1">
        <f t="array" aca="1" ref="M19" ca="1">IF(INDIRECT("事前検証計算用!X"&amp;2+I17)="","",INDIRECT("事前検証計算用!X"&amp;2+I17))</f>
        <v/>
      </c>
      <c r="N19" s="240"/>
      <c r="O19" s="238" t="str" cm="1">
        <f t="array" aca="1" ref="O19" ca="1">IF(INDIRECT("事前検証計算用!V"&amp;2+O17)="","",INDIRECT("事前検証計算用!V"&amp;2+O17))</f>
        <v/>
      </c>
      <c r="P19" s="188"/>
      <c r="Q19" s="239" t="str" cm="1">
        <f t="array" aca="1" ref="Q19" ca="1">IF(INDIRECT("事前検証計算用!W"&amp;2+O17)="","",INDIRECT("事前検証計算用!W"&amp;2+O17))</f>
        <v/>
      </c>
      <c r="R19" s="238"/>
      <c r="S19" s="239" t="str" cm="1">
        <f t="array" aca="1" ref="S19" ca="1">IF(INDIRECT("事前検証計算用!X"&amp;2+O17)="","",INDIRECT("事前検証計算用!X"&amp;2+O17))</f>
        <v/>
      </c>
      <c r="T19" s="240"/>
      <c r="U19" s="238" t="str" cm="1">
        <f t="array" aca="1" ref="U19" ca="1">IF(INDIRECT("事前検証計算用!V"&amp;2+U17)="","",INDIRECT("事前検証計算用!V"&amp;2+U17))</f>
        <v/>
      </c>
      <c r="V19" s="188"/>
      <c r="W19" s="239" t="str" cm="1">
        <f t="array" aca="1" ref="W19" ca="1">IF(INDIRECT("事前検証計算用!W"&amp;2+U17)="","",INDIRECT("事前検証計算用!W"&amp;2+U17))</f>
        <v/>
      </c>
      <c r="X19" s="238"/>
      <c r="Y19" s="239" t="str" cm="1">
        <f t="array" aca="1" ref="Y19" ca="1">IF(INDIRECT("事前検証計算用!X"&amp;2+U17)="","",INDIRECT("事前検証計算用!X"&amp;2+U17))</f>
        <v/>
      </c>
      <c r="Z19" s="240"/>
      <c r="AA19" s="40"/>
    </row>
    <row r="20" spans="1:27" ht="33" customHeight="1" x14ac:dyDescent="0.15">
      <c r="A20" s="44"/>
      <c r="B20" s="58" t="s">
        <v>228</v>
      </c>
      <c r="C20" s="236" t="str" cm="1">
        <f t="array" aca="1" ref="C20" ca="1">IF(INDIRECT("事前検証計算用!AB"&amp;2+C17)="","",INDIRECT("事前検証計算用!AB"&amp;2+C17))</f>
        <v/>
      </c>
      <c r="D20" s="182"/>
      <c r="E20" s="182" t="str" cm="1">
        <f t="array" aca="1" ref="E20" ca="1">IF(INDIRECT("事前検証計算用!AC"&amp;2+C17)="","",INDIRECT("事前検証計算用!AC"&amp;2+C17))</f>
        <v/>
      </c>
      <c r="F20" s="182"/>
      <c r="G20" s="182" t="str" cm="1">
        <f t="array" aca="1" ref="G20" ca="1">IF(INDIRECT("事前検証計算用!AD"&amp;2+C17)="","",INDIRECT("事前検証計算用!AD"&amp;2+C17))</f>
        <v/>
      </c>
      <c r="H20" s="183"/>
      <c r="I20" s="236" t="str" cm="1">
        <f t="array" aca="1" ref="I20" ca="1">IF(INDIRECT("事前検証計算用!AB"&amp;2+I17)="","",INDIRECT("事前検証計算用!AB"&amp;2+I17))</f>
        <v/>
      </c>
      <c r="J20" s="182"/>
      <c r="K20" s="182" t="str" cm="1">
        <f t="array" aca="1" ref="K20" ca="1">IF(INDIRECT("事前検証計算用!AC"&amp;2+I17)="","",INDIRECT("事前検証計算用!AC"&amp;2+I17))</f>
        <v/>
      </c>
      <c r="L20" s="182"/>
      <c r="M20" s="182" t="str" cm="1">
        <f t="array" aca="1" ref="M20" ca="1">IF(INDIRECT("事前検証計算用!AD"&amp;2+I17)="","",INDIRECT("事前検証計算用!AD"&amp;2+I17))</f>
        <v/>
      </c>
      <c r="N20" s="183"/>
      <c r="O20" s="236" t="str" cm="1">
        <f t="array" aca="1" ref="O20" ca="1">IF(INDIRECT("事前検証計算用!AB"&amp;2+O17)="","",INDIRECT("事前検証計算用!AB"&amp;2+O17))</f>
        <v/>
      </c>
      <c r="P20" s="182"/>
      <c r="Q20" s="182" t="str" cm="1">
        <f t="array" aca="1" ref="Q20" ca="1">IF(INDIRECT("事前検証計算用!AC"&amp;2+O17)="","",INDIRECT("事前検証計算用!AC"&amp;2+O17))</f>
        <v/>
      </c>
      <c r="R20" s="182"/>
      <c r="S20" s="182" t="str" cm="1">
        <f t="array" aca="1" ref="S20" ca="1">IF(INDIRECT("事前検証計算用!AD"&amp;2+O17)="","",INDIRECT("事前検証計算用!AD"&amp;2+O17))</f>
        <v/>
      </c>
      <c r="T20" s="183"/>
      <c r="U20" s="236" t="str" cm="1">
        <f t="array" aca="1" ref="U20" ca="1">IF(INDIRECT("事前検証計算用!AB"&amp;2+U17)="","",INDIRECT("事前検証計算用!AB"&amp;2+U17))</f>
        <v/>
      </c>
      <c r="V20" s="182"/>
      <c r="W20" s="182" t="str" cm="1">
        <f t="array" aca="1" ref="W20" ca="1">IF(INDIRECT("事前検証計算用!AC"&amp;2+U17)="","",INDIRECT("事前検証計算用!AC"&amp;2+U17))</f>
        <v/>
      </c>
      <c r="X20" s="182"/>
      <c r="Y20" s="182" t="str" cm="1">
        <f t="array" aca="1" ref="Y20" ca="1">IF(INDIRECT("事前検証計算用!AD"&amp;2+U17)="","",INDIRECT("事前検証計算用!AD"&amp;2+U17))</f>
        <v/>
      </c>
      <c r="Z20" s="183"/>
      <c r="AA20" s="40"/>
    </row>
    <row r="21" spans="1:27" ht="33" customHeight="1" x14ac:dyDescent="0.15">
      <c r="A21" s="44"/>
      <c r="B21" s="58" t="s">
        <v>229</v>
      </c>
      <c r="C21" s="236" t="str" cm="1">
        <f t="array" aca="1" ref="C21" ca="1">IF(INDIRECT("事前検証計算用!Y"&amp;2+C17)="","",INDIRECT("事前検証計算用!Y"&amp;2+C17))</f>
        <v/>
      </c>
      <c r="D21" s="182"/>
      <c r="E21" s="182" t="str" cm="1">
        <f t="array" aca="1" ref="E21" ca="1">IF(INDIRECT("事前検証計算用!Z"&amp;2+C17)="","",INDIRECT("事前検証計算用!Z"&amp;2+C17))</f>
        <v/>
      </c>
      <c r="F21" s="182"/>
      <c r="G21" s="182" t="str" cm="1">
        <f t="array" aca="1" ref="G21" ca="1">IF(INDIRECT("事前検証計算用!AA"&amp;2+C17)="","",INDIRECT("事前検証計算用!AA"&amp;2+C17))</f>
        <v/>
      </c>
      <c r="H21" s="183"/>
      <c r="I21" s="236" t="str" cm="1">
        <f t="array" aca="1" ref="I21" ca="1">IF(INDIRECT("事前検証計算用!Y"&amp;2+I17)="","",INDIRECT("事前検証計算用!Y"&amp;2+I17))</f>
        <v/>
      </c>
      <c r="J21" s="182"/>
      <c r="K21" s="182" t="str" cm="1">
        <f t="array" aca="1" ref="K21" ca="1">IF(INDIRECT("事前検証計算用!Z"&amp;2+I17)="","",INDIRECT("事前検証計算用!Z"&amp;2+I17))</f>
        <v/>
      </c>
      <c r="L21" s="182"/>
      <c r="M21" s="182" t="str" cm="1">
        <f t="array" aca="1" ref="M21" ca="1">IF(INDIRECT("事前検証計算用!AA"&amp;2+I17)="","",INDIRECT("事前検証計算用!AA"&amp;2+I17))</f>
        <v/>
      </c>
      <c r="N21" s="183"/>
      <c r="O21" s="236" t="str" cm="1">
        <f t="array" aca="1" ref="O21" ca="1">IF(INDIRECT("事前検証計算用!Y"&amp;2+O17)="","",INDIRECT("事前検証計算用!Y"&amp;2+O17))</f>
        <v/>
      </c>
      <c r="P21" s="182"/>
      <c r="Q21" s="182" t="str" cm="1">
        <f t="array" aca="1" ref="Q21" ca="1">IF(INDIRECT("事前検証計算用!Z"&amp;2+O17)="","",INDIRECT("事前検証計算用!Z"&amp;2+O17))</f>
        <v/>
      </c>
      <c r="R21" s="182"/>
      <c r="S21" s="182" t="str" cm="1">
        <f t="array" aca="1" ref="S21" ca="1">IF(INDIRECT("事前検証計算用!AA"&amp;2+O17)="","",INDIRECT("事前検証計算用!AA"&amp;2+O17))</f>
        <v/>
      </c>
      <c r="T21" s="183"/>
      <c r="U21" s="236" t="str" cm="1">
        <f t="array" aca="1" ref="U21" ca="1">IF(INDIRECT("事前検証計算用!Y"&amp;2+U17)="","",INDIRECT("事前検証計算用!Y"&amp;2+U17))</f>
        <v/>
      </c>
      <c r="V21" s="182"/>
      <c r="W21" s="182" t="str" cm="1">
        <f t="array" aca="1" ref="W21" ca="1">IF(INDIRECT("事前検証計算用!Z"&amp;2+U17)="","",INDIRECT("事前検証計算用!Z"&amp;2+U17))</f>
        <v/>
      </c>
      <c r="X21" s="182"/>
      <c r="Y21" s="182" t="str" cm="1">
        <f t="array" aca="1" ref="Y21" ca="1">IF(INDIRECT("事前検証計算用!AA"&amp;2+U17)="","",INDIRECT("事前検証計算用!AA"&amp;2+U17))</f>
        <v/>
      </c>
      <c r="Z21" s="183"/>
      <c r="AA21" s="40"/>
    </row>
    <row r="22" spans="1:27" s="49" customFormat="1" ht="33" customHeight="1" thickBot="1" x14ac:dyDescent="0.2">
      <c r="A22" s="44"/>
      <c r="B22" s="59" t="s">
        <v>230</v>
      </c>
      <c r="C22" s="233" t="str" cm="1">
        <f t="array" aca="1" ref="C22" ca="1">IF(INDIRECT("事前検証計算用!AE"&amp;2+C17)="","",INDIRECT("事前検証計算用!AE"&amp;2+C17))</f>
        <v/>
      </c>
      <c r="D22" s="185"/>
      <c r="E22" s="185" t="str" cm="1">
        <f t="array" aca="1" ref="E22" ca="1">IF(INDIRECT("事前検証計算用!AF"&amp;2+C17)="","",INDIRECT("事前検証計算用!AF"&amp;2+C17))</f>
        <v/>
      </c>
      <c r="F22" s="185"/>
      <c r="G22" s="185" t="str" cm="1">
        <f t="array" aca="1" ref="G22" ca="1">IF(INDIRECT("事前検証計算用!AG"&amp;2+C17)="","",INDIRECT("事前検証計算用!AG"&amp;2+C17))</f>
        <v/>
      </c>
      <c r="H22" s="186"/>
      <c r="I22" s="233" t="str" cm="1">
        <f t="array" aca="1" ref="I22" ca="1">IF(INDIRECT("事前検証計算用!AE"&amp;2+I17)="","",INDIRECT("事前検証計算用!AE"&amp;2+I17))</f>
        <v/>
      </c>
      <c r="J22" s="185"/>
      <c r="K22" s="185" t="str" cm="1">
        <f t="array" aca="1" ref="K22" ca="1">IF(INDIRECT("事前検証計算用!AF"&amp;2+I17)="","",INDIRECT("事前検証計算用!AF"&amp;2+I17))</f>
        <v/>
      </c>
      <c r="L22" s="185"/>
      <c r="M22" s="185" t="str" cm="1">
        <f t="array" aca="1" ref="M22" ca="1">IF(INDIRECT("事前検証計算用!AG"&amp;2+I17)="","",INDIRECT("事前検証計算用!AG"&amp;2+I17))</f>
        <v/>
      </c>
      <c r="N22" s="186"/>
      <c r="O22" s="233" t="str" cm="1">
        <f t="array" aca="1" ref="O22" ca="1">IF(INDIRECT("事前検証計算用!AE"&amp;2+O17)="","",INDIRECT("事前検証計算用!AE"&amp;2+O17))</f>
        <v/>
      </c>
      <c r="P22" s="185"/>
      <c r="Q22" s="185" t="str" cm="1">
        <f t="array" aca="1" ref="Q22" ca="1">IF(INDIRECT("事前検証計算用!AF"&amp;2+O17)="","",INDIRECT("事前検証計算用!AF"&amp;2+O17))</f>
        <v/>
      </c>
      <c r="R22" s="185"/>
      <c r="S22" s="185" t="str" cm="1">
        <f t="array" aca="1" ref="S22" ca="1">IF(INDIRECT("事前検証計算用!AG"&amp;2+O17)="","",INDIRECT("事前検証計算用!AG"&amp;2+O17))</f>
        <v/>
      </c>
      <c r="T22" s="186"/>
      <c r="U22" s="233" t="str" cm="1">
        <f t="array" aca="1" ref="U22" ca="1">IF(INDIRECT("事前検証計算用!AE"&amp;2+U17)="","",INDIRECT("事前検証計算用!AE"&amp;2+U17))</f>
        <v/>
      </c>
      <c r="V22" s="185"/>
      <c r="W22" s="185" t="str" cm="1">
        <f t="array" aca="1" ref="W22" ca="1">IF(INDIRECT("事前検証計算用!AF"&amp;2+U17)="","",INDIRECT("事前検証計算用!AF"&amp;2+U17))</f>
        <v/>
      </c>
      <c r="X22" s="185"/>
      <c r="Y22" s="185" t="str" cm="1">
        <f t="array" aca="1" ref="Y22" ca="1">IF(INDIRECT("事前検証計算用!AG"&amp;2+U17)="","",INDIRECT("事前検証計算用!AG"&amp;2+U17))</f>
        <v/>
      </c>
      <c r="Z22" s="186"/>
      <c r="AA22" s="40"/>
    </row>
    <row r="23" spans="1:27" s="49" customFormat="1" ht="75" customHeight="1" x14ac:dyDescent="0.15">
      <c r="A23" s="40"/>
      <c r="B23" s="42"/>
      <c r="C23" s="244">
        <v>9</v>
      </c>
      <c r="D23" s="245"/>
      <c r="E23" s="241" t="str" cm="1">
        <f t="array" aca="1" ref="E23" ca="1">IF(INDIRECT("事前検証計算用!U"&amp;2+C23)="","",INDIRECT("事前検証計算用!U"&amp;2+C23))</f>
        <v/>
      </c>
      <c r="F23" s="242"/>
      <c r="G23" s="242"/>
      <c r="H23" s="243"/>
      <c r="I23" s="244">
        <v>10</v>
      </c>
      <c r="J23" s="245"/>
      <c r="K23" s="241" t="str" cm="1">
        <f t="array" aca="1" ref="K23" ca="1">IF(INDIRECT("事前検証計算用!U"&amp;2+I23)="","",INDIRECT("事前検証計算用!U"&amp;2+I23))</f>
        <v/>
      </c>
      <c r="L23" s="242"/>
      <c r="M23" s="242"/>
      <c r="N23" s="243"/>
      <c r="O23" s="244">
        <v>11</v>
      </c>
      <c r="P23" s="245"/>
      <c r="Q23" s="241" t="str" cm="1">
        <f t="array" aca="1" ref="Q23" ca="1">IF(INDIRECT("事前検証計算用!U"&amp;2+O23)="","",INDIRECT("事前検証計算用!U"&amp;2+O23))</f>
        <v/>
      </c>
      <c r="R23" s="242"/>
      <c r="S23" s="242"/>
      <c r="T23" s="243"/>
      <c r="U23" s="244">
        <v>12</v>
      </c>
      <c r="V23" s="245"/>
      <c r="W23" s="241" t="str" cm="1">
        <f t="array" aca="1" ref="W23" ca="1">IF(INDIRECT("事前検証計算用!U"&amp;2+U23)="","",INDIRECT("事前検証計算用!U"&amp;2+U23))</f>
        <v/>
      </c>
      <c r="X23" s="242"/>
      <c r="Y23" s="242"/>
      <c r="Z23" s="243"/>
      <c r="AA23" s="40"/>
    </row>
    <row r="24" spans="1:27" s="49" customFormat="1" ht="23.25" customHeight="1" thickBot="1" x14ac:dyDescent="0.2">
      <c r="A24" s="40"/>
      <c r="B24" s="41"/>
      <c r="C24" s="190" t="s">
        <v>225</v>
      </c>
      <c r="D24" s="191"/>
      <c r="E24" s="191" t="s">
        <v>226</v>
      </c>
      <c r="F24" s="191"/>
      <c r="G24" s="191" t="s">
        <v>227</v>
      </c>
      <c r="H24" s="192"/>
      <c r="I24" s="190" t="s">
        <v>225</v>
      </c>
      <c r="J24" s="191"/>
      <c r="K24" s="191" t="s">
        <v>226</v>
      </c>
      <c r="L24" s="191"/>
      <c r="M24" s="191" t="s">
        <v>227</v>
      </c>
      <c r="N24" s="192"/>
      <c r="O24" s="190" t="s">
        <v>225</v>
      </c>
      <c r="P24" s="191"/>
      <c r="Q24" s="191" t="s">
        <v>226</v>
      </c>
      <c r="R24" s="191"/>
      <c r="S24" s="191" t="s">
        <v>227</v>
      </c>
      <c r="T24" s="192"/>
      <c r="U24" s="190" t="s">
        <v>225</v>
      </c>
      <c r="V24" s="191"/>
      <c r="W24" s="191" t="s">
        <v>226</v>
      </c>
      <c r="X24" s="191"/>
      <c r="Y24" s="191" t="s">
        <v>227</v>
      </c>
      <c r="Z24" s="192"/>
      <c r="AA24" s="40"/>
    </row>
    <row r="25" spans="1:27" ht="33" customHeight="1" x14ac:dyDescent="0.15">
      <c r="A25" s="44"/>
      <c r="B25" s="57" t="s">
        <v>224</v>
      </c>
      <c r="C25" s="238" t="str" cm="1">
        <f t="array" aca="1" ref="C25" ca="1">IF(INDIRECT("事前検証計算用!V"&amp;2+C23)="","",INDIRECT("事前検証計算用!V"&amp;2+C23))</f>
        <v/>
      </c>
      <c r="D25" s="188"/>
      <c r="E25" s="239" t="str" cm="1">
        <f t="array" aca="1" ref="E25" ca="1">IF(INDIRECT("事前検証計算用!W"&amp;2+C23)="","",INDIRECT("事前検証計算用!W"&amp;2+C23))</f>
        <v/>
      </c>
      <c r="F25" s="238"/>
      <c r="G25" s="239" t="str" cm="1">
        <f t="array" aca="1" ref="G25" ca="1">IF(INDIRECT("事前検証計算用!X"&amp;2+C23)="","",INDIRECT("事前検証計算用!X"&amp;2+C23))</f>
        <v/>
      </c>
      <c r="H25" s="240"/>
      <c r="I25" s="238" t="str" cm="1">
        <f t="array" aca="1" ref="I25" ca="1">IF(INDIRECT("事前検証計算用!V"&amp;2+I23)="","",INDIRECT("事前検証計算用!V"&amp;2+I23))</f>
        <v/>
      </c>
      <c r="J25" s="188"/>
      <c r="K25" s="239" t="str" cm="1">
        <f t="array" aca="1" ref="K25" ca="1">IF(INDIRECT("事前検証計算用!W"&amp;2+I23)="","",INDIRECT("事前検証計算用!W"&amp;2+I23))</f>
        <v/>
      </c>
      <c r="L25" s="238"/>
      <c r="M25" s="239" t="str" cm="1">
        <f t="array" aca="1" ref="M25" ca="1">IF(INDIRECT("事前検証計算用!X"&amp;2+I23)="","",INDIRECT("事前検証計算用!X"&amp;2+I23))</f>
        <v/>
      </c>
      <c r="N25" s="240"/>
      <c r="O25" s="238" t="str" cm="1">
        <f t="array" aca="1" ref="O25" ca="1">IF(INDIRECT("事前検証計算用!V"&amp;2+O23)="","",INDIRECT("事前検証計算用!V"&amp;2+O23))</f>
        <v/>
      </c>
      <c r="P25" s="188"/>
      <c r="Q25" s="239" t="str" cm="1">
        <f t="array" aca="1" ref="Q25" ca="1">IF(INDIRECT("事前検証計算用!W"&amp;2+O23)="","",INDIRECT("事前検証計算用!W"&amp;2+O23))</f>
        <v/>
      </c>
      <c r="R25" s="238"/>
      <c r="S25" s="239" t="str" cm="1">
        <f t="array" aca="1" ref="S25" ca="1">IF(INDIRECT("事前検証計算用!X"&amp;2+O23)="","",INDIRECT("事前検証計算用!X"&amp;2+O23))</f>
        <v/>
      </c>
      <c r="T25" s="240"/>
      <c r="U25" s="238" t="str" cm="1">
        <f t="array" aca="1" ref="U25" ca="1">IF(INDIRECT("事前検証計算用!V"&amp;2+U23)="","",INDIRECT("事前検証計算用!V"&amp;2+U23))</f>
        <v/>
      </c>
      <c r="V25" s="188"/>
      <c r="W25" s="239" t="str" cm="1">
        <f t="array" aca="1" ref="W25" ca="1">IF(INDIRECT("事前検証計算用!W"&amp;2+U23)="","",INDIRECT("事前検証計算用!W"&amp;2+U23))</f>
        <v/>
      </c>
      <c r="X25" s="238"/>
      <c r="Y25" s="239" t="str" cm="1">
        <f t="array" aca="1" ref="Y25" ca="1">IF(INDIRECT("事前検証計算用!X"&amp;2+U23)="","",INDIRECT("事前検証計算用!X"&amp;2+U23))</f>
        <v/>
      </c>
      <c r="Z25" s="240"/>
      <c r="AA25" s="40"/>
    </row>
    <row r="26" spans="1:27" ht="33" customHeight="1" x14ac:dyDescent="0.15">
      <c r="A26" s="44"/>
      <c r="B26" s="58" t="s">
        <v>228</v>
      </c>
      <c r="C26" s="236" t="str" cm="1">
        <f t="array" aca="1" ref="C26" ca="1">IF(INDIRECT("事前検証計算用!AB"&amp;2+C23)="","",INDIRECT("事前検証計算用!AB"&amp;2+C23))</f>
        <v/>
      </c>
      <c r="D26" s="182"/>
      <c r="E26" s="182" t="str" cm="1">
        <f t="array" aca="1" ref="E26" ca="1">IF(INDIRECT("事前検証計算用!AC"&amp;2+C23)="","",INDIRECT("事前検証計算用!AC"&amp;2+C23))</f>
        <v/>
      </c>
      <c r="F26" s="182"/>
      <c r="G26" s="182" t="str" cm="1">
        <f t="array" aca="1" ref="G26" ca="1">IF(INDIRECT("事前検証計算用!AD"&amp;2+C23)="","",INDIRECT("事前検証計算用!AD"&amp;2+C23))</f>
        <v/>
      </c>
      <c r="H26" s="183"/>
      <c r="I26" s="236" t="str" cm="1">
        <f t="array" aca="1" ref="I26" ca="1">IF(INDIRECT("事前検証計算用!AB"&amp;2+I23)="","",INDIRECT("事前検証計算用!AB"&amp;2+I23))</f>
        <v/>
      </c>
      <c r="J26" s="182"/>
      <c r="K26" s="182" t="str" cm="1">
        <f t="array" aca="1" ref="K26" ca="1">IF(INDIRECT("事前検証計算用!AC"&amp;2+I23)="","",INDIRECT("事前検証計算用!AC"&amp;2+I23))</f>
        <v/>
      </c>
      <c r="L26" s="182"/>
      <c r="M26" s="182" t="str" cm="1">
        <f t="array" aca="1" ref="M26" ca="1">IF(INDIRECT("事前検証計算用!AD"&amp;2+I23)="","",INDIRECT("事前検証計算用!AD"&amp;2+I23))</f>
        <v/>
      </c>
      <c r="N26" s="183"/>
      <c r="O26" s="236" t="str" cm="1">
        <f t="array" aca="1" ref="O26" ca="1">IF(INDIRECT("事前検証計算用!AB"&amp;2+O23)="","",INDIRECT("事前検証計算用!AB"&amp;2+O23))</f>
        <v/>
      </c>
      <c r="P26" s="182"/>
      <c r="Q26" s="182" t="str" cm="1">
        <f t="array" aca="1" ref="Q26" ca="1">IF(INDIRECT("事前検証計算用!AC"&amp;2+O23)="","",INDIRECT("事前検証計算用!AC"&amp;2+O23))</f>
        <v/>
      </c>
      <c r="R26" s="182"/>
      <c r="S26" s="182" t="str" cm="1">
        <f t="array" aca="1" ref="S26" ca="1">IF(INDIRECT("事前検証計算用!AD"&amp;2+O23)="","",INDIRECT("事前検証計算用!AD"&amp;2+O23))</f>
        <v/>
      </c>
      <c r="T26" s="183"/>
      <c r="U26" s="236" t="str" cm="1">
        <f t="array" aca="1" ref="U26" ca="1">IF(INDIRECT("事前検証計算用!AB"&amp;2+U23)="","",INDIRECT("事前検証計算用!AB"&amp;2+U23))</f>
        <v/>
      </c>
      <c r="V26" s="182"/>
      <c r="W26" s="182" t="str" cm="1">
        <f t="array" aca="1" ref="W26" ca="1">IF(INDIRECT("事前検証計算用!AC"&amp;2+U23)="","",INDIRECT("事前検証計算用!AC"&amp;2+U23))</f>
        <v/>
      </c>
      <c r="X26" s="182"/>
      <c r="Y26" s="182" t="str" cm="1">
        <f t="array" aca="1" ref="Y26" ca="1">IF(INDIRECT("事前検証計算用!AD"&amp;2+U23)="","",INDIRECT("事前検証計算用!AD"&amp;2+U23))</f>
        <v/>
      </c>
      <c r="Z26" s="183"/>
      <c r="AA26" s="40"/>
    </row>
    <row r="27" spans="1:27" ht="33" customHeight="1" x14ac:dyDescent="0.15">
      <c r="A27" s="44"/>
      <c r="B27" s="58" t="s">
        <v>229</v>
      </c>
      <c r="C27" s="236" t="str" cm="1">
        <f t="array" aca="1" ref="C27" ca="1">IF(INDIRECT("事前検証計算用!Y"&amp;2+C23)="","",INDIRECT("事前検証計算用!Y"&amp;2+C23))</f>
        <v/>
      </c>
      <c r="D27" s="182"/>
      <c r="E27" s="182" t="str" cm="1">
        <f t="array" aca="1" ref="E27" ca="1">IF(INDIRECT("事前検証計算用!Z"&amp;2+C23)="","",INDIRECT("事前検証計算用!Z"&amp;2+C23))</f>
        <v/>
      </c>
      <c r="F27" s="182"/>
      <c r="G27" s="182" t="str" cm="1">
        <f t="array" aca="1" ref="G27" ca="1">IF(INDIRECT("事前検証計算用!AA"&amp;2+C23)="","",INDIRECT("事前検証計算用!AA"&amp;2+C23))</f>
        <v/>
      </c>
      <c r="H27" s="183"/>
      <c r="I27" s="236" t="str" cm="1">
        <f t="array" aca="1" ref="I27" ca="1">IF(INDIRECT("事前検証計算用!Y"&amp;2+I23)="","",INDIRECT("事前検証計算用!Y"&amp;2+I23))</f>
        <v/>
      </c>
      <c r="J27" s="182"/>
      <c r="K27" s="182" t="str" cm="1">
        <f t="array" aca="1" ref="K27" ca="1">IF(INDIRECT("事前検証計算用!Z"&amp;2+I23)="","",INDIRECT("事前検証計算用!Z"&amp;2+I23))</f>
        <v/>
      </c>
      <c r="L27" s="182"/>
      <c r="M27" s="182" t="str" cm="1">
        <f t="array" aca="1" ref="M27" ca="1">IF(INDIRECT("事前検証計算用!AA"&amp;2+I23)="","",INDIRECT("事前検証計算用!AA"&amp;2+I23))</f>
        <v/>
      </c>
      <c r="N27" s="183"/>
      <c r="O27" s="236" t="str" cm="1">
        <f t="array" aca="1" ref="O27" ca="1">IF(INDIRECT("事前検証計算用!Y"&amp;2+O23)="","",INDIRECT("事前検証計算用!Y"&amp;2+O23))</f>
        <v/>
      </c>
      <c r="P27" s="182"/>
      <c r="Q27" s="182" t="str" cm="1">
        <f t="array" aca="1" ref="Q27" ca="1">IF(INDIRECT("事前検証計算用!Z"&amp;2+O23)="","",INDIRECT("事前検証計算用!Z"&amp;2+O23))</f>
        <v/>
      </c>
      <c r="R27" s="182"/>
      <c r="S27" s="182" t="str" cm="1">
        <f t="array" aca="1" ref="S27" ca="1">IF(INDIRECT("事前検証計算用!AA"&amp;2+O23)="","",INDIRECT("事前検証計算用!AA"&amp;2+O23))</f>
        <v/>
      </c>
      <c r="T27" s="183"/>
      <c r="U27" s="236" t="str" cm="1">
        <f t="array" aca="1" ref="U27" ca="1">IF(INDIRECT("事前検証計算用!Y"&amp;2+U23)="","",INDIRECT("事前検証計算用!Y"&amp;2+U23))</f>
        <v/>
      </c>
      <c r="V27" s="182"/>
      <c r="W27" s="182" t="str" cm="1">
        <f t="array" aca="1" ref="W27" ca="1">IF(INDIRECT("事前検証計算用!Z"&amp;2+U23)="","",INDIRECT("事前検証計算用!Z"&amp;2+U23))</f>
        <v/>
      </c>
      <c r="X27" s="182"/>
      <c r="Y27" s="182" t="str" cm="1">
        <f t="array" aca="1" ref="Y27" ca="1">IF(INDIRECT("事前検証計算用!AA"&amp;2+U23)="","",INDIRECT("事前検証計算用!AA"&amp;2+U23))</f>
        <v/>
      </c>
      <c r="Z27" s="183"/>
      <c r="AA27" s="40"/>
    </row>
    <row r="28" spans="1:27" ht="33" customHeight="1" thickBot="1" x14ac:dyDescent="0.2">
      <c r="A28" s="44"/>
      <c r="B28" s="59" t="s">
        <v>230</v>
      </c>
      <c r="C28" s="233" t="str" cm="1">
        <f t="array" aca="1" ref="C28" ca="1">IF(INDIRECT("事前検証計算用!AE"&amp;2+C23)="","",INDIRECT("事前検証計算用!AE"&amp;2+C23))</f>
        <v/>
      </c>
      <c r="D28" s="185"/>
      <c r="E28" s="185" t="str" cm="1">
        <f t="array" aca="1" ref="E28" ca="1">IF(INDIRECT("事前検証計算用!AF"&amp;2+C23)="","",INDIRECT("事前検証計算用!AF"&amp;2+C23))</f>
        <v/>
      </c>
      <c r="F28" s="185"/>
      <c r="G28" s="185" t="str" cm="1">
        <f t="array" aca="1" ref="G28" ca="1">IF(INDIRECT("事前検証計算用!AG"&amp;2+C23)="","",INDIRECT("事前検証計算用!AG"&amp;2+C23))</f>
        <v/>
      </c>
      <c r="H28" s="186"/>
      <c r="I28" s="233" t="str" cm="1">
        <f t="array" aca="1" ref="I28" ca="1">IF(INDIRECT("事前検証計算用!AE"&amp;2+I23)="","",INDIRECT("事前検証計算用!AE"&amp;2+I23))</f>
        <v/>
      </c>
      <c r="J28" s="185"/>
      <c r="K28" s="185" t="str" cm="1">
        <f t="array" aca="1" ref="K28" ca="1">IF(INDIRECT("事前検証計算用!AF"&amp;2+I23)="","",INDIRECT("事前検証計算用!AF"&amp;2+I23))</f>
        <v/>
      </c>
      <c r="L28" s="185"/>
      <c r="M28" s="185" t="str" cm="1">
        <f t="array" aca="1" ref="M28" ca="1">IF(INDIRECT("事前検証計算用!AG"&amp;2+I23)="","",INDIRECT("事前検証計算用!AG"&amp;2+I23))</f>
        <v/>
      </c>
      <c r="N28" s="186"/>
      <c r="O28" s="233" t="str" cm="1">
        <f t="array" aca="1" ref="O28" ca="1">IF(INDIRECT("事前検証計算用!AE"&amp;2+O23)="","",INDIRECT("事前検証計算用!AE"&amp;2+O23))</f>
        <v/>
      </c>
      <c r="P28" s="185"/>
      <c r="Q28" s="185" t="str" cm="1">
        <f t="array" aca="1" ref="Q28" ca="1">IF(INDIRECT("事前検証計算用!AF"&amp;2+O23)="","",INDIRECT("事前検証計算用!AF"&amp;2+O23))</f>
        <v/>
      </c>
      <c r="R28" s="185"/>
      <c r="S28" s="185" t="str" cm="1">
        <f t="array" aca="1" ref="S28" ca="1">IF(INDIRECT("事前検証計算用!AG"&amp;2+O23)="","",INDIRECT("事前検証計算用!AG"&amp;2+O23))</f>
        <v/>
      </c>
      <c r="T28" s="186"/>
      <c r="U28" s="233" t="str" cm="1">
        <f t="array" aca="1" ref="U28" ca="1">IF(INDIRECT("事前検証計算用!AE"&amp;2+U23)="","",INDIRECT("事前検証計算用!AE"&amp;2+U23))</f>
        <v/>
      </c>
      <c r="V28" s="185"/>
      <c r="W28" s="185" t="str" cm="1">
        <f t="array" aca="1" ref="W28" ca="1">IF(INDIRECT("事前検証計算用!AF"&amp;2+U23)="","",INDIRECT("事前検証計算用!AF"&amp;2+U23))</f>
        <v/>
      </c>
      <c r="X28" s="185"/>
      <c r="Y28" s="185" t="str" cm="1">
        <f t="array" aca="1" ref="Y28" ca="1">IF(INDIRECT("事前検証計算用!AG"&amp;2+U23)="","",INDIRECT("事前検証計算用!AG"&amp;2+U23))</f>
        <v/>
      </c>
      <c r="Z28" s="186"/>
      <c r="AA28" s="40"/>
    </row>
    <row r="29" spans="1:27" ht="13.5" customHeight="1" x14ac:dyDescent="0.15">
      <c r="B29" s="43"/>
      <c r="C29" s="49"/>
      <c r="D29" s="49"/>
      <c r="E29" s="49"/>
      <c r="F29" s="49"/>
      <c r="G29" s="49"/>
      <c r="H29" s="49"/>
      <c r="I29" s="49"/>
      <c r="J29" s="49"/>
      <c r="K29" s="49"/>
      <c r="L29" s="49"/>
      <c r="M29" s="49"/>
      <c r="N29" s="49"/>
      <c r="O29" s="49"/>
      <c r="P29" s="49"/>
      <c r="Q29" s="49"/>
      <c r="R29" s="49"/>
      <c r="S29" s="49"/>
      <c r="T29" s="49"/>
      <c r="U29" s="49"/>
      <c r="V29" s="49"/>
      <c r="W29" s="49"/>
      <c r="X29" s="49"/>
      <c r="Y29" s="49"/>
      <c r="Z29" s="49"/>
      <c r="AA29" s="40"/>
    </row>
    <row r="30" spans="1:27" ht="13.5" customHeight="1" x14ac:dyDescent="0.15">
      <c r="B30" s="41"/>
      <c r="C30" s="40"/>
      <c r="D30" s="40"/>
      <c r="E30" s="40"/>
      <c r="F30" s="40"/>
      <c r="G30" s="40"/>
      <c r="H30" s="40"/>
      <c r="I30" s="40"/>
      <c r="J30" s="40"/>
      <c r="K30" s="40"/>
      <c r="L30" s="40"/>
      <c r="M30" s="40"/>
      <c r="N30" s="40"/>
      <c r="O30" s="40"/>
      <c r="P30" s="40"/>
      <c r="Q30" s="40"/>
      <c r="R30" s="40"/>
      <c r="S30" s="40"/>
      <c r="T30" s="40"/>
      <c r="U30" s="40"/>
      <c r="V30" s="40"/>
      <c r="W30" s="40"/>
      <c r="X30" s="40"/>
      <c r="Y30" s="40"/>
      <c r="Z30" s="40"/>
      <c r="AA30" s="40"/>
    </row>
    <row r="31" spans="1:27" ht="30" customHeight="1" x14ac:dyDescent="0.15">
      <c r="B31" s="41"/>
      <c r="C31" s="40"/>
      <c r="D31" s="40"/>
      <c r="E31" s="40"/>
      <c r="F31" s="40"/>
      <c r="G31" s="40"/>
      <c r="H31" s="40"/>
      <c r="I31" s="40"/>
      <c r="J31" s="40"/>
      <c r="K31" s="40"/>
      <c r="L31" s="40"/>
      <c r="M31" s="40"/>
      <c r="N31" s="207" t="str">
        <f>N2</f>
        <v xml:space="preserve"> 依物光            号</v>
      </c>
      <c r="O31" s="208"/>
      <c r="P31" s="208"/>
      <c r="Q31" s="208"/>
      <c r="R31" s="208"/>
      <c r="S31" s="208"/>
      <c r="T31" s="208"/>
      <c r="U31" s="208"/>
      <c r="V31" s="208"/>
      <c r="W31" s="209"/>
      <c r="X31" s="210" t="s">
        <v>32</v>
      </c>
      <c r="Y31" s="208"/>
      <c r="Z31" s="208"/>
      <c r="AA31" s="209"/>
    </row>
    <row r="32" spans="1:27" ht="30" customHeight="1" thickBot="1" x14ac:dyDescent="0.2">
      <c r="B32" s="41"/>
      <c r="C32" s="40"/>
      <c r="D32" s="40"/>
      <c r="E32" s="40"/>
      <c r="F32" s="40"/>
      <c r="G32" s="40"/>
      <c r="H32" s="40"/>
      <c r="I32" s="40"/>
      <c r="J32" s="40"/>
      <c r="K32" s="40"/>
      <c r="L32" s="40"/>
      <c r="M32" s="40"/>
      <c r="N32" s="40"/>
      <c r="O32" s="40"/>
      <c r="P32" s="40"/>
      <c r="Q32" s="40"/>
      <c r="R32" s="40"/>
      <c r="S32" s="40"/>
      <c r="T32" s="40"/>
      <c r="U32" s="40"/>
      <c r="V32" s="40"/>
      <c r="W32" s="40"/>
      <c r="X32" s="40"/>
      <c r="Y32" s="40"/>
      <c r="Z32" s="40"/>
      <c r="AA32" s="40"/>
    </row>
    <row r="33" spans="1:29" ht="75" customHeight="1" x14ac:dyDescent="0.15">
      <c r="B33" s="40"/>
      <c r="C33" s="244">
        <v>13</v>
      </c>
      <c r="D33" s="245"/>
      <c r="E33" s="241" t="str" cm="1">
        <f t="array" aca="1" ref="E33" ca="1">IF(INDIRECT("事前検証計算用!U"&amp;2+C33)="","",INDIRECT("事前検証計算用!U"&amp;2+C33))</f>
        <v/>
      </c>
      <c r="F33" s="242"/>
      <c r="G33" s="242"/>
      <c r="H33" s="243"/>
      <c r="I33" s="244">
        <v>14</v>
      </c>
      <c r="J33" s="245"/>
      <c r="K33" s="241" t="str" cm="1">
        <f t="array" aca="1" ref="K33" ca="1">IF(INDIRECT("事前検証計算用!U"&amp;2+I33)="","",INDIRECT("事前検証計算用!U"&amp;2+I33))</f>
        <v/>
      </c>
      <c r="L33" s="242"/>
      <c r="M33" s="242"/>
      <c r="N33" s="243"/>
      <c r="O33" s="244">
        <v>15</v>
      </c>
      <c r="P33" s="245"/>
      <c r="Q33" s="241" t="str" cm="1">
        <f t="array" aca="1" ref="Q33" ca="1">IF(INDIRECT("事前検証計算用!U"&amp;2+O33)="","",INDIRECT("事前検証計算用!U"&amp;2+O33))</f>
        <v/>
      </c>
      <c r="R33" s="242"/>
      <c r="S33" s="242"/>
      <c r="T33" s="243"/>
      <c r="U33" s="244">
        <v>16</v>
      </c>
      <c r="V33" s="245"/>
      <c r="W33" s="241" t="str" cm="1">
        <f t="array" aca="1" ref="W33" ca="1">IF(INDIRECT("事前検証計算用!U"&amp;2+U33)="","",INDIRECT("事前検証計算用!U"&amp;2+U33))</f>
        <v/>
      </c>
      <c r="X33" s="242"/>
      <c r="Y33" s="242"/>
      <c r="Z33" s="243"/>
      <c r="AA33" s="40"/>
    </row>
    <row r="34" spans="1:29" ht="22.5" customHeight="1" thickBot="1" x14ac:dyDescent="0.2">
      <c r="B34" s="41"/>
      <c r="C34" s="190" t="s">
        <v>225</v>
      </c>
      <c r="D34" s="191"/>
      <c r="E34" s="191" t="s">
        <v>226</v>
      </c>
      <c r="F34" s="191"/>
      <c r="G34" s="191" t="s">
        <v>227</v>
      </c>
      <c r="H34" s="192"/>
      <c r="I34" s="190" t="s">
        <v>225</v>
      </c>
      <c r="J34" s="191"/>
      <c r="K34" s="191" t="s">
        <v>226</v>
      </c>
      <c r="L34" s="191"/>
      <c r="M34" s="191" t="s">
        <v>227</v>
      </c>
      <c r="N34" s="192"/>
      <c r="O34" s="190" t="s">
        <v>225</v>
      </c>
      <c r="P34" s="191"/>
      <c r="Q34" s="191" t="s">
        <v>226</v>
      </c>
      <c r="R34" s="191"/>
      <c r="S34" s="191" t="s">
        <v>227</v>
      </c>
      <c r="T34" s="192"/>
      <c r="U34" s="190" t="s">
        <v>225</v>
      </c>
      <c r="V34" s="191"/>
      <c r="W34" s="191" t="s">
        <v>226</v>
      </c>
      <c r="X34" s="191"/>
      <c r="Y34" s="191" t="s">
        <v>227</v>
      </c>
      <c r="Z34" s="192"/>
      <c r="AA34" s="40"/>
    </row>
    <row r="35" spans="1:29" ht="33" customHeight="1" x14ac:dyDescent="0.15">
      <c r="A35" s="44"/>
      <c r="B35" s="57" t="s">
        <v>224</v>
      </c>
      <c r="C35" s="238" t="str" cm="1">
        <f t="array" aca="1" ref="C35" ca="1">IF(INDIRECT("事前検証計算用!V"&amp;2+C33)="","",INDIRECT("事前検証計算用!V"&amp;2+C33))</f>
        <v/>
      </c>
      <c r="D35" s="188"/>
      <c r="E35" s="239" t="str" cm="1">
        <f t="array" aca="1" ref="E35" ca="1">IF(INDIRECT("事前検証計算用!W"&amp;2+C33)="","",INDIRECT("事前検証計算用!W"&amp;2+C33))</f>
        <v/>
      </c>
      <c r="F35" s="238"/>
      <c r="G35" s="239" t="str" cm="1">
        <f t="array" aca="1" ref="G35" ca="1">IF(INDIRECT("事前検証計算用!X"&amp;2+C33)="","",INDIRECT("事前検証計算用!X"&amp;2+C33))</f>
        <v/>
      </c>
      <c r="H35" s="240"/>
      <c r="I35" s="238" t="str" cm="1">
        <f t="array" aca="1" ref="I35" ca="1">IF(INDIRECT("事前検証計算用!V"&amp;2+I33)="","",INDIRECT("事前検証計算用!V"&amp;2+I33))</f>
        <v/>
      </c>
      <c r="J35" s="188"/>
      <c r="K35" s="239" t="str" cm="1">
        <f t="array" aca="1" ref="K35" ca="1">IF(INDIRECT("事前検証計算用!W"&amp;2+I33)="","",INDIRECT("事前検証計算用!W"&amp;2+I33))</f>
        <v/>
      </c>
      <c r="L35" s="238"/>
      <c r="M35" s="239" t="str" cm="1">
        <f t="array" aca="1" ref="M35" ca="1">IF(INDIRECT("事前検証計算用!X"&amp;2+I33)="","",INDIRECT("事前検証計算用!X"&amp;2+I33))</f>
        <v/>
      </c>
      <c r="N35" s="240"/>
      <c r="O35" s="238" t="str" cm="1">
        <f t="array" aca="1" ref="O35" ca="1">IF(INDIRECT("事前検証計算用!V"&amp;2+O33)="","",INDIRECT("事前検証計算用!V"&amp;2+O33))</f>
        <v/>
      </c>
      <c r="P35" s="188"/>
      <c r="Q35" s="239" t="str" cm="1">
        <f t="array" aca="1" ref="Q35" ca="1">IF(INDIRECT("事前検証計算用!W"&amp;2+O33)="","",INDIRECT("事前検証計算用!W"&amp;2+O33))</f>
        <v/>
      </c>
      <c r="R35" s="238"/>
      <c r="S35" s="239" t="str" cm="1">
        <f t="array" aca="1" ref="S35" ca="1">IF(INDIRECT("事前検証計算用!X"&amp;2+O33)="","",INDIRECT("事前検証計算用!X"&amp;2+O33))</f>
        <v/>
      </c>
      <c r="T35" s="240"/>
      <c r="U35" s="238" t="str" cm="1">
        <f t="array" aca="1" ref="U35" ca="1">IF(INDIRECT("事前検証計算用!V"&amp;2+U33)="","",INDIRECT("事前検証計算用!V"&amp;2+U33))</f>
        <v/>
      </c>
      <c r="V35" s="188"/>
      <c r="W35" s="239" t="str" cm="1">
        <f t="array" aca="1" ref="W35" ca="1">IF(INDIRECT("事前検証計算用!W"&amp;2+U33)="","",INDIRECT("事前検証計算用!W"&amp;2+U33))</f>
        <v/>
      </c>
      <c r="X35" s="238"/>
      <c r="Y35" s="239" t="str" cm="1">
        <f t="array" aca="1" ref="Y35" ca="1">IF(INDIRECT("事前検証計算用!X"&amp;2+U33)="","",INDIRECT("事前検証計算用!X"&amp;2+U33))</f>
        <v/>
      </c>
      <c r="Z35" s="240"/>
      <c r="AA35" s="40"/>
    </row>
    <row r="36" spans="1:29" ht="33" customHeight="1" x14ac:dyDescent="0.15">
      <c r="A36" s="44"/>
      <c r="B36" s="58" t="s">
        <v>228</v>
      </c>
      <c r="C36" s="236" t="str" cm="1">
        <f t="array" aca="1" ref="C36" ca="1">IF(INDIRECT("事前検証計算用!AB"&amp;2+C33)="","",INDIRECT("事前検証計算用!AB"&amp;2+C33))</f>
        <v/>
      </c>
      <c r="D36" s="182"/>
      <c r="E36" s="182" t="str" cm="1">
        <f t="array" aca="1" ref="E36" ca="1">IF(INDIRECT("事前検証計算用!AC"&amp;2+C33)="","",INDIRECT("事前検証計算用!AC"&amp;2+C33))</f>
        <v/>
      </c>
      <c r="F36" s="182"/>
      <c r="G36" s="182" t="str" cm="1">
        <f t="array" aca="1" ref="G36" ca="1">IF(INDIRECT("事前検証計算用!AD"&amp;2+C33)="","",INDIRECT("事前検証計算用!AD"&amp;2+C33))</f>
        <v/>
      </c>
      <c r="H36" s="183"/>
      <c r="I36" s="236" t="str" cm="1">
        <f t="array" aca="1" ref="I36" ca="1">IF(INDIRECT("事前検証計算用!AB"&amp;2+I33)="","",INDIRECT("事前検証計算用!AB"&amp;2+I33))</f>
        <v/>
      </c>
      <c r="J36" s="182"/>
      <c r="K36" s="182" t="str" cm="1">
        <f t="array" aca="1" ref="K36" ca="1">IF(INDIRECT("事前検証計算用!AC"&amp;2+I33)="","",INDIRECT("事前検証計算用!AC"&amp;2+I33))</f>
        <v/>
      </c>
      <c r="L36" s="182"/>
      <c r="M36" s="182" t="str" cm="1">
        <f t="array" aca="1" ref="M36" ca="1">IF(INDIRECT("事前検証計算用!AD"&amp;2+I33)="","",INDIRECT("事前検証計算用!AD"&amp;2+I33))</f>
        <v/>
      </c>
      <c r="N36" s="183"/>
      <c r="O36" s="236" t="str" cm="1">
        <f t="array" aca="1" ref="O36" ca="1">IF(INDIRECT("事前検証計算用!AB"&amp;2+O33)="","",INDIRECT("事前検証計算用!AB"&amp;2+O33))</f>
        <v/>
      </c>
      <c r="P36" s="182"/>
      <c r="Q36" s="182" t="str" cm="1">
        <f t="array" aca="1" ref="Q36" ca="1">IF(INDIRECT("事前検証計算用!AC"&amp;2+O33)="","",INDIRECT("事前検証計算用!AC"&amp;2+O33))</f>
        <v/>
      </c>
      <c r="R36" s="182"/>
      <c r="S36" s="182" t="str" cm="1">
        <f t="array" aca="1" ref="S36" ca="1">IF(INDIRECT("事前検証計算用!AD"&amp;2+O33)="","",INDIRECT("事前検証計算用!AD"&amp;2+O33))</f>
        <v/>
      </c>
      <c r="T36" s="183"/>
      <c r="U36" s="236" t="str" cm="1">
        <f t="array" aca="1" ref="U36" ca="1">IF(INDIRECT("事前検証計算用!AB"&amp;2+U33)="","",INDIRECT("事前検証計算用!AB"&amp;2+U33))</f>
        <v/>
      </c>
      <c r="V36" s="182"/>
      <c r="W36" s="182" t="str" cm="1">
        <f t="array" aca="1" ref="W36" ca="1">IF(INDIRECT("事前検証計算用!AC"&amp;2+U33)="","",INDIRECT("事前検証計算用!AC"&amp;2+U33))</f>
        <v/>
      </c>
      <c r="X36" s="182"/>
      <c r="Y36" s="182" t="str" cm="1">
        <f t="array" aca="1" ref="Y36" ca="1">IF(INDIRECT("事前検証計算用!AD"&amp;2+U33)="","",INDIRECT("事前検証計算用!AD"&amp;2+U33))</f>
        <v/>
      </c>
      <c r="Z36" s="183"/>
      <c r="AA36" s="40"/>
    </row>
    <row r="37" spans="1:29" ht="33" customHeight="1" x14ac:dyDescent="0.15">
      <c r="A37" s="44"/>
      <c r="B37" s="58" t="s">
        <v>229</v>
      </c>
      <c r="C37" s="236" t="str" cm="1">
        <f t="array" aca="1" ref="C37" ca="1">IF(INDIRECT("事前検証計算用!Y"&amp;2+C33)="","",INDIRECT("事前検証計算用!Y"&amp;2+C33))</f>
        <v/>
      </c>
      <c r="D37" s="182"/>
      <c r="E37" s="182" t="str" cm="1">
        <f t="array" aca="1" ref="E37" ca="1">IF(INDIRECT("事前検証計算用!Z"&amp;2+C33)="","",INDIRECT("事前検証計算用!Z"&amp;2+C33))</f>
        <v/>
      </c>
      <c r="F37" s="182"/>
      <c r="G37" s="182" t="str" cm="1">
        <f t="array" aca="1" ref="G37" ca="1">IF(INDIRECT("事前検証計算用!AA"&amp;2+C33)="","",INDIRECT("事前検証計算用!AA"&amp;2+C33))</f>
        <v/>
      </c>
      <c r="H37" s="183"/>
      <c r="I37" s="236" t="str" cm="1">
        <f t="array" aca="1" ref="I37" ca="1">IF(INDIRECT("事前検証計算用!Y"&amp;2+I33)="","",INDIRECT("事前検証計算用!Y"&amp;2+I33))</f>
        <v/>
      </c>
      <c r="J37" s="182"/>
      <c r="K37" s="182" t="str" cm="1">
        <f t="array" aca="1" ref="K37" ca="1">IF(INDIRECT("事前検証計算用!Z"&amp;2+I33)="","",INDIRECT("事前検証計算用!Z"&amp;2+I33))</f>
        <v/>
      </c>
      <c r="L37" s="182"/>
      <c r="M37" s="182" t="str" cm="1">
        <f t="array" aca="1" ref="M37" ca="1">IF(INDIRECT("事前検証計算用!AA"&amp;2+I33)="","",INDIRECT("事前検証計算用!AA"&amp;2+I33))</f>
        <v/>
      </c>
      <c r="N37" s="183"/>
      <c r="O37" s="236" t="str" cm="1">
        <f t="array" aca="1" ref="O37" ca="1">IF(INDIRECT("事前検証計算用!Y"&amp;2+O33)="","",INDIRECT("事前検証計算用!Y"&amp;2+O33))</f>
        <v/>
      </c>
      <c r="P37" s="182"/>
      <c r="Q37" s="182" t="str" cm="1">
        <f t="array" aca="1" ref="Q37" ca="1">IF(INDIRECT("事前検証計算用!Z"&amp;2+O33)="","",INDIRECT("事前検証計算用!Z"&amp;2+O33))</f>
        <v/>
      </c>
      <c r="R37" s="182"/>
      <c r="S37" s="182" t="str" cm="1">
        <f t="array" aca="1" ref="S37" ca="1">IF(INDIRECT("事前検証計算用!AA"&amp;2+O33)="","",INDIRECT("事前検証計算用!AA"&amp;2+O33))</f>
        <v/>
      </c>
      <c r="T37" s="183"/>
      <c r="U37" s="236" t="str" cm="1">
        <f t="array" aca="1" ref="U37" ca="1">IF(INDIRECT("事前検証計算用!Y"&amp;2+U33)="","",INDIRECT("事前検証計算用!Y"&amp;2+U33))</f>
        <v/>
      </c>
      <c r="V37" s="182"/>
      <c r="W37" s="182" t="str" cm="1">
        <f t="array" aca="1" ref="W37" ca="1">IF(INDIRECT("事前検証計算用!Z"&amp;2+U33)="","",INDIRECT("事前検証計算用!Z"&amp;2+U33))</f>
        <v/>
      </c>
      <c r="X37" s="182"/>
      <c r="Y37" s="182" t="str" cm="1">
        <f t="array" aca="1" ref="Y37" ca="1">IF(INDIRECT("事前検証計算用!AA"&amp;2+U33)="","",INDIRECT("事前検証計算用!AA"&amp;2+U33))</f>
        <v/>
      </c>
      <c r="Z37" s="183"/>
      <c r="AA37" s="40"/>
    </row>
    <row r="38" spans="1:29" ht="33" customHeight="1" thickBot="1" x14ac:dyDescent="0.2">
      <c r="A38" s="44"/>
      <c r="B38" s="59" t="s">
        <v>230</v>
      </c>
      <c r="C38" s="233" t="str" cm="1">
        <f t="array" aca="1" ref="C38" ca="1">IF(INDIRECT("事前検証計算用!AE"&amp;2+C33)="","",INDIRECT("事前検証計算用!AE"&amp;2+C33))</f>
        <v/>
      </c>
      <c r="D38" s="185"/>
      <c r="E38" s="185" t="str" cm="1">
        <f t="array" aca="1" ref="E38" ca="1">IF(INDIRECT("事前検証計算用!AF"&amp;2+C33)="","",INDIRECT("事前検証計算用!AF"&amp;2+C33))</f>
        <v/>
      </c>
      <c r="F38" s="185"/>
      <c r="G38" s="185" t="str" cm="1">
        <f t="array" aca="1" ref="G38" ca="1">IF(INDIRECT("事前検証計算用!AG"&amp;2+C33)="","",INDIRECT("事前検証計算用!AG"&amp;2+C33))</f>
        <v/>
      </c>
      <c r="H38" s="186"/>
      <c r="I38" s="233" t="str" cm="1">
        <f t="array" aca="1" ref="I38" ca="1">IF(INDIRECT("事前検証計算用!AE"&amp;2+I33)="","",INDIRECT("事前検証計算用!AE"&amp;2+I33))</f>
        <v/>
      </c>
      <c r="J38" s="185"/>
      <c r="K38" s="185" t="str" cm="1">
        <f t="array" aca="1" ref="K38" ca="1">IF(INDIRECT("事前検証計算用!AF"&amp;2+I33)="","",INDIRECT("事前検証計算用!AF"&amp;2+I33))</f>
        <v/>
      </c>
      <c r="L38" s="185"/>
      <c r="M38" s="185" t="str" cm="1">
        <f t="array" aca="1" ref="M38" ca="1">IF(INDIRECT("事前検証計算用!AG"&amp;2+I33)="","",INDIRECT("事前検証計算用!AG"&amp;2+I33))</f>
        <v/>
      </c>
      <c r="N38" s="186"/>
      <c r="O38" s="233" t="str" cm="1">
        <f t="array" aca="1" ref="O38" ca="1">IF(INDIRECT("事前検証計算用!AE"&amp;2+O33)="","",INDIRECT("事前検証計算用!AE"&amp;2+O33))</f>
        <v/>
      </c>
      <c r="P38" s="185"/>
      <c r="Q38" s="185" t="str" cm="1">
        <f t="array" aca="1" ref="Q38" ca="1">IF(INDIRECT("事前検証計算用!AF"&amp;2+O33)="","",INDIRECT("事前検証計算用!AF"&amp;2+O33))</f>
        <v/>
      </c>
      <c r="R38" s="185"/>
      <c r="S38" s="185" t="str" cm="1">
        <f t="array" aca="1" ref="S38" ca="1">IF(INDIRECT("事前検証計算用!AG"&amp;2+O33)="","",INDIRECT("事前検証計算用!AG"&amp;2+O33))</f>
        <v/>
      </c>
      <c r="T38" s="186"/>
      <c r="U38" s="233" t="str" cm="1">
        <f t="array" aca="1" ref="U38" ca="1">IF(INDIRECT("事前検証計算用!AE"&amp;2+U33)="","",INDIRECT("事前検証計算用!AE"&amp;2+U33))</f>
        <v/>
      </c>
      <c r="V38" s="185"/>
      <c r="W38" s="185" t="str" cm="1">
        <f t="array" aca="1" ref="W38" ca="1">IF(INDIRECT("事前検証計算用!AF"&amp;2+U33)="","",INDIRECT("事前検証計算用!AF"&amp;2+U33))</f>
        <v/>
      </c>
      <c r="X38" s="185"/>
      <c r="Y38" s="185" t="str" cm="1">
        <f t="array" aca="1" ref="Y38" ca="1">IF(INDIRECT("事前検証計算用!AG"&amp;2+U33)="","",INDIRECT("事前検証計算用!AG"&amp;2+U33))</f>
        <v/>
      </c>
      <c r="Z38" s="186"/>
      <c r="AA38" s="40"/>
      <c r="AC38" s="49"/>
    </row>
    <row r="39" spans="1:29" ht="75" customHeight="1" x14ac:dyDescent="0.15">
      <c r="B39" s="42"/>
      <c r="C39" s="244">
        <v>17</v>
      </c>
      <c r="D39" s="245"/>
      <c r="E39" s="241" t="str" cm="1">
        <f t="array" aca="1" ref="E39" ca="1">IF(INDIRECT("事前検証計算用!U"&amp;2+C39)="","",INDIRECT("事前検証計算用!U"&amp;2+C39))</f>
        <v/>
      </c>
      <c r="F39" s="242"/>
      <c r="G39" s="242"/>
      <c r="H39" s="243"/>
      <c r="I39" s="244">
        <v>18</v>
      </c>
      <c r="J39" s="245"/>
      <c r="K39" s="241" t="str" cm="1">
        <f t="array" aca="1" ref="K39" ca="1">IF(INDIRECT("事前検証計算用!U"&amp;2+I39)="","",INDIRECT("事前検証計算用!U"&amp;2+I39))</f>
        <v/>
      </c>
      <c r="L39" s="242"/>
      <c r="M39" s="242"/>
      <c r="N39" s="243"/>
      <c r="O39" s="244">
        <v>19</v>
      </c>
      <c r="P39" s="245"/>
      <c r="Q39" s="241" t="str" cm="1">
        <f t="array" aca="1" ref="Q39" ca="1">IF(INDIRECT("事前検証計算用!U"&amp;2+O39)="","",INDIRECT("事前検証計算用!U"&amp;2+O39))</f>
        <v/>
      </c>
      <c r="R39" s="242"/>
      <c r="S39" s="242"/>
      <c r="T39" s="243"/>
      <c r="U39" s="244">
        <v>20</v>
      </c>
      <c r="V39" s="245"/>
      <c r="W39" s="241" t="str" cm="1">
        <f t="array" aca="1" ref="W39" ca="1">IF(INDIRECT("事前検証計算用!U"&amp;2+U39)="","",INDIRECT("事前検証計算用!U"&amp;2+U39))</f>
        <v/>
      </c>
      <c r="X39" s="242"/>
      <c r="Y39" s="242"/>
      <c r="Z39" s="243"/>
      <c r="AA39" s="40"/>
    </row>
    <row r="40" spans="1:29" s="49" customFormat="1" ht="22.5" customHeight="1" thickBot="1" x14ac:dyDescent="0.2">
      <c r="A40" s="40"/>
      <c r="B40" s="41"/>
      <c r="C40" s="190" t="s">
        <v>225</v>
      </c>
      <c r="D40" s="191"/>
      <c r="E40" s="191" t="s">
        <v>226</v>
      </c>
      <c r="F40" s="191"/>
      <c r="G40" s="191" t="s">
        <v>227</v>
      </c>
      <c r="H40" s="192"/>
      <c r="I40" s="190" t="s">
        <v>225</v>
      </c>
      <c r="J40" s="191"/>
      <c r="K40" s="191" t="s">
        <v>226</v>
      </c>
      <c r="L40" s="191"/>
      <c r="M40" s="191" t="s">
        <v>227</v>
      </c>
      <c r="N40" s="192"/>
      <c r="O40" s="190" t="s">
        <v>225</v>
      </c>
      <c r="P40" s="191"/>
      <c r="Q40" s="191" t="s">
        <v>226</v>
      </c>
      <c r="R40" s="191"/>
      <c r="S40" s="191" t="s">
        <v>227</v>
      </c>
      <c r="T40" s="192"/>
      <c r="U40" s="190" t="s">
        <v>225</v>
      </c>
      <c r="V40" s="191"/>
      <c r="W40" s="191" t="s">
        <v>226</v>
      </c>
      <c r="X40" s="191"/>
      <c r="Y40" s="191" t="s">
        <v>227</v>
      </c>
      <c r="Z40" s="192"/>
      <c r="AA40" s="40"/>
      <c r="AB40" s="40"/>
      <c r="AC40" s="40"/>
    </row>
    <row r="41" spans="1:29" s="49" customFormat="1" ht="33" customHeight="1" x14ac:dyDescent="0.15">
      <c r="A41" s="44"/>
      <c r="B41" s="57" t="s">
        <v>224</v>
      </c>
      <c r="C41" s="238" t="str" cm="1">
        <f t="array" aca="1" ref="C41" ca="1">IF(INDIRECT("事前検証計算用!V"&amp;2+C39)="","",INDIRECT("事前検証計算用!V"&amp;2+C39))</f>
        <v/>
      </c>
      <c r="D41" s="188"/>
      <c r="E41" s="239" t="str" cm="1">
        <f t="array" aca="1" ref="E41" ca="1">IF(INDIRECT("事前検証計算用!W"&amp;2+C39)="","",INDIRECT("事前検証計算用!W"&amp;2+C39))</f>
        <v/>
      </c>
      <c r="F41" s="238"/>
      <c r="G41" s="239" t="str" cm="1">
        <f t="array" aca="1" ref="G41" ca="1">IF(INDIRECT("事前検証計算用!X"&amp;2+C39)="","",INDIRECT("事前検証計算用!X"&amp;2+C39))</f>
        <v/>
      </c>
      <c r="H41" s="240"/>
      <c r="I41" s="238" t="str" cm="1">
        <f t="array" aca="1" ref="I41" ca="1">IF(INDIRECT("事前検証計算用!V"&amp;2+I39)="","",INDIRECT("事前検証計算用!V"&amp;2+I39))</f>
        <v/>
      </c>
      <c r="J41" s="188"/>
      <c r="K41" s="239" t="str" cm="1">
        <f t="array" aca="1" ref="K41" ca="1">IF(INDIRECT("事前検証計算用!W"&amp;2+I39)="","",INDIRECT("事前検証計算用!W"&amp;2+I39))</f>
        <v/>
      </c>
      <c r="L41" s="238"/>
      <c r="M41" s="239" t="str" cm="1">
        <f t="array" aca="1" ref="M41" ca="1">IF(INDIRECT("事前検証計算用!X"&amp;2+I39)="","",INDIRECT("事前検証計算用!X"&amp;2+I39))</f>
        <v/>
      </c>
      <c r="N41" s="240"/>
      <c r="O41" s="238" t="str" cm="1">
        <f t="array" aca="1" ref="O41" ca="1">IF(INDIRECT("事前検証計算用!V"&amp;2+O39)="","",INDIRECT("事前検証計算用!V"&amp;2+O39))</f>
        <v/>
      </c>
      <c r="P41" s="188"/>
      <c r="Q41" s="239" t="str" cm="1">
        <f t="array" aca="1" ref="Q41" ca="1">IF(INDIRECT("事前検証計算用!W"&amp;2+O39)="","",INDIRECT("事前検証計算用!W"&amp;2+O39))</f>
        <v/>
      </c>
      <c r="R41" s="238"/>
      <c r="S41" s="239" t="str" cm="1">
        <f t="array" aca="1" ref="S41" ca="1">IF(INDIRECT("事前検証計算用!X"&amp;2+O39)="","",INDIRECT("事前検証計算用!X"&amp;2+O39))</f>
        <v/>
      </c>
      <c r="T41" s="240"/>
      <c r="U41" s="238" t="str" cm="1">
        <f t="array" aca="1" ref="U41" ca="1">IF(INDIRECT("事前検証計算用!V"&amp;2+U39)="","",INDIRECT("事前検証計算用!V"&amp;2+U39))</f>
        <v/>
      </c>
      <c r="V41" s="188"/>
      <c r="W41" s="239" t="str" cm="1">
        <f t="array" aca="1" ref="W41" ca="1">IF(INDIRECT("事前検証計算用!W"&amp;2+U39)="","",INDIRECT("事前検証計算用!W"&amp;2+U39))</f>
        <v/>
      </c>
      <c r="X41" s="238"/>
      <c r="Y41" s="239" t="str" cm="1">
        <f t="array" aca="1" ref="Y41" ca="1">IF(INDIRECT("事前検証計算用!X"&amp;2+U39)="","",INDIRECT("事前検証計算用!X"&amp;2+U39))</f>
        <v/>
      </c>
      <c r="Z41" s="240"/>
      <c r="AA41" s="40"/>
      <c r="AB41" s="40"/>
      <c r="AC41" s="40"/>
    </row>
    <row r="42" spans="1:29" s="49" customFormat="1" ht="33" customHeight="1" x14ac:dyDescent="0.15">
      <c r="A42" s="44"/>
      <c r="B42" s="58" t="s">
        <v>228</v>
      </c>
      <c r="C42" s="236" t="str" cm="1">
        <f t="array" aca="1" ref="C42" ca="1">IF(INDIRECT("事前検証計算用!AB"&amp;2+C39)="","",INDIRECT("事前検証計算用!AB"&amp;2+C39))</f>
        <v/>
      </c>
      <c r="D42" s="182"/>
      <c r="E42" s="182" t="str" cm="1">
        <f t="array" aca="1" ref="E42" ca="1">IF(INDIRECT("事前検証計算用!AC"&amp;2+C39)="","",INDIRECT("事前検証計算用!AC"&amp;2+C39))</f>
        <v/>
      </c>
      <c r="F42" s="182"/>
      <c r="G42" s="182" t="str" cm="1">
        <f t="array" aca="1" ref="G42" ca="1">IF(INDIRECT("事前検証計算用!AD"&amp;2+C39)="","",INDIRECT("事前検証計算用!AD"&amp;2+C39))</f>
        <v/>
      </c>
      <c r="H42" s="183"/>
      <c r="I42" s="236" t="str" cm="1">
        <f t="array" aca="1" ref="I42" ca="1">IF(INDIRECT("事前検証計算用!AB"&amp;2+I39)="","",INDIRECT("事前検証計算用!AB"&amp;2+I39))</f>
        <v/>
      </c>
      <c r="J42" s="182"/>
      <c r="K42" s="182" t="str" cm="1">
        <f t="array" aca="1" ref="K42" ca="1">IF(INDIRECT("事前検証計算用!AC"&amp;2+I39)="","",INDIRECT("事前検証計算用!AC"&amp;2+I39))</f>
        <v/>
      </c>
      <c r="L42" s="182"/>
      <c r="M42" s="182" t="str" cm="1">
        <f t="array" aca="1" ref="M42" ca="1">IF(INDIRECT("事前検証計算用!AD"&amp;2+I39)="","",INDIRECT("事前検証計算用!AD"&amp;2+I39))</f>
        <v/>
      </c>
      <c r="N42" s="183"/>
      <c r="O42" s="236" t="str" cm="1">
        <f t="array" aca="1" ref="O42" ca="1">IF(INDIRECT("事前検証計算用!AB"&amp;2+O39)="","",INDIRECT("事前検証計算用!AB"&amp;2+O39))</f>
        <v/>
      </c>
      <c r="P42" s="182"/>
      <c r="Q42" s="182" t="str" cm="1">
        <f t="array" aca="1" ref="Q42" ca="1">IF(INDIRECT("事前検証計算用!AC"&amp;2+O39)="","",INDIRECT("事前検証計算用!AC"&amp;2+O39))</f>
        <v/>
      </c>
      <c r="R42" s="182"/>
      <c r="S42" s="182" t="str" cm="1">
        <f t="array" aca="1" ref="S42" ca="1">IF(INDIRECT("事前検証計算用!AD"&amp;2+O39)="","",INDIRECT("事前検証計算用!AD"&amp;2+O39))</f>
        <v/>
      </c>
      <c r="T42" s="183"/>
      <c r="U42" s="236" t="str" cm="1">
        <f t="array" aca="1" ref="U42" ca="1">IF(INDIRECT("事前検証計算用!AB"&amp;2+U39)="","",INDIRECT("事前検証計算用!AB"&amp;2+U39))</f>
        <v/>
      </c>
      <c r="V42" s="182"/>
      <c r="W42" s="182" t="str" cm="1">
        <f t="array" aca="1" ref="W42" ca="1">IF(INDIRECT("事前検証計算用!AC"&amp;2+U39)="","",INDIRECT("事前検証計算用!AC"&amp;2+U39))</f>
        <v/>
      </c>
      <c r="X42" s="182"/>
      <c r="Y42" s="182" t="str" cm="1">
        <f t="array" aca="1" ref="Y42" ca="1">IF(INDIRECT("事前検証計算用!AD"&amp;2+U39)="","",INDIRECT("事前検証計算用!AD"&amp;2+U39))</f>
        <v/>
      </c>
      <c r="Z42" s="183"/>
      <c r="AA42" s="40"/>
      <c r="AB42" s="40"/>
      <c r="AC42" s="40"/>
    </row>
    <row r="43" spans="1:29" ht="33" customHeight="1" x14ac:dyDescent="0.15">
      <c r="A43" s="44"/>
      <c r="B43" s="58" t="s">
        <v>229</v>
      </c>
      <c r="C43" s="236" t="str" cm="1">
        <f t="array" aca="1" ref="C43" ca="1">IF(INDIRECT("事前検証計算用!Y"&amp;2+C39)="","",INDIRECT("事前検証計算用!Y"&amp;2+C39))</f>
        <v/>
      </c>
      <c r="D43" s="182"/>
      <c r="E43" s="182" t="str" cm="1">
        <f t="array" aca="1" ref="E43" ca="1">IF(INDIRECT("事前検証計算用!Z"&amp;2+C39)="","",INDIRECT("事前検証計算用!Z"&amp;2+C39))</f>
        <v/>
      </c>
      <c r="F43" s="182"/>
      <c r="G43" s="182" t="str" cm="1">
        <f t="array" aca="1" ref="G43" ca="1">IF(INDIRECT("事前検証計算用!AA"&amp;2+C39)="","",INDIRECT("事前検証計算用!AA"&amp;2+C39))</f>
        <v/>
      </c>
      <c r="H43" s="183"/>
      <c r="I43" s="236" t="str" cm="1">
        <f t="array" aca="1" ref="I43" ca="1">IF(INDIRECT("事前検証計算用!Y"&amp;2+I39)="","",INDIRECT("事前検証計算用!Y"&amp;2+I39))</f>
        <v/>
      </c>
      <c r="J43" s="182"/>
      <c r="K43" s="182" t="str" cm="1">
        <f t="array" aca="1" ref="K43" ca="1">IF(INDIRECT("事前検証計算用!Z"&amp;2+I39)="","",INDIRECT("事前検証計算用!Z"&amp;2+I39))</f>
        <v/>
      </c>
      <c r="L43" s="182"/>
      <c r="M43" s="182" t="str" cm="1">
        <f t="array" aca="1" ref="M43" ca="1">IF(INDIRECT("事前検証計算用!AA"&amp;2+I39)="","",INDIRECT("事前検証計算用!AA"&amp;2+I39))</f>
        <v/>
      </c>
      <c r="N43" s="183"/>
      <c r="O43" s="236" t="str" cm="1">
        <f t="array" aca="1" ref="O43" ca="1">IF(INDIRECT("事前検証計算用!Y"&amp;2+O39)="","",INDIRECT("事前検証計算用!Y"&amp;2+O39))</f>
        <v/>
      </c>
      <c r="P43" s="182"/>
      <c r="Q43" s="182" t="str" cm="1">
        <f t="array" aca="1" ref="Q43" ca="1">IF(INDIRECT("事前検証計算用!Z"&amp;2+O39)="","",INDIRECT("事前検証計算用!Z"&amp;2+O39))</f>
        <v/>
      </c>
      <c r="R43" s="182"/>
      <c r="S43" s="182" t="str" cm="1">
        <f t="array" aca="1" ref="S43" ca="1">IF(INDIRECT("事前検証計算用!AA"&amp;2+O39)="","",INDIRECT("事前検証計算用!AA"&amp;2+O39))</f>
        <v/>
      </c>
      <c r="T43" s="183"/>
      <c r="U43" s="236" t="str" cm="1">
        <f t="array" aca="1" ref="U43" ca="1">IF(INDIRECT("事前検証計算用!Y"&amp;2+U39)="","",INDIRECT("事前検証計算用!Y"&amp;2+U39))</f>
        <v/>
      </c>
      <c r="V43" s="182"/>
      <c r="W43" s="182" t="str" cm="1">
        <f t="array" aca="1" ref="W43" ca="1">IF(INDIRECT("事前検証計算用!Z"&amp;2+U39)="","",INDIRECT("事前検証計算用!Z"&amp;2+U39))</f>
        <v/>
      </c>
      <c r="X43" s="182"/>
      <c r="Y43" s="182" t="str" cm="1">
        <f t="array" aca="1" ref="Y43" ca="1">IF(INDIRECT("事前検証計算用!AA"&amp;2+U39)="","",INDIRECT("事前検証計算用!AA"&amp;2+U39))</f>
        <v/>
      </c>
      <c r="Z43" s="183"/>
      <c r="AA43" s="40"/>
      <c r="AC43" s="50"/>
    </row>
    <row r="44" spans="1:29" ht="33" customHeight="1" thickBot="1" x14ac:dyDescent="0.2">
      <c r="A44" s="44"/>
      <c r="B44" s="59" t="s">
        <v>230</v>
      </c>
      <c r="C44" s="233" t="str" cm="1">
        <f t="array" aca="1" ref="C44" ca="1">IF(INDIRECT("事前検証計算用!AE"&amp;2+C39)="","",INDIRECT("事前検証計算用!AE"&amp;2+C39))</f>
        <v/>
      </c>
      <c r="D44" s="185"/>
      <c r="E44" s="185" t="str" cm="1">
        <f t="array" aca="1" ref="E44" ca="1">IF(INDIRECT("事前検証計算用!AF"&amp;2+C39)="","",INDIRECT("事前検証計算用!AF"&amp;2+C39))</f>
        <v/>
      </c>
      <c r="F44" s="185"/>
      <c r="G44" s="185" t="str" cm="1">
        <f t="array" aca="1" ref="G44" ca="1">IF(INDIRECT("事前検証計算用!AG"&amp;2+C39)="","",INDIRECT("事前検証計算用!AG"&amp;2+C39))</f>
        <v/>
      </c>
      <c r="H44" s="186"/>
      <c r="I44" s="233" t="str" cm="1">
        <f t="array" aca="1" ref="I44" ca="1">IF(INDIRECT("事前検証計算用!AE"&amp;2+I39)="","",INDIRECT("事前検証計算用!AE"&amp;2+I39))</f>
        <v/>
      </c>
      <c r="J44" s="185"/>
      <c r="K44" s="185" t="str" cm="1">
        <f t="array" aca="1" ref="K44" ca="1">IF(INDIRECT("事前検証計算用!AF"&amp;2+I39)="","",INDIRECT("事前検証計算用!AF"&amp;2+I39))</f>
        <v/>
      </c>
      <c r="L44" s="185"/>
      <c r="M44" s="185" t="str" cm="1">
        <f t="array" aca="1" ref="M44" ca="1">IF(INDIRECT("事前検証計算用!AG"&amp;2+I39)="","",INDIRECT("事前検証計算用!AG"&amp;2+I39))</f>
        <v/>
      </c>
      <c r="N44" s="186"/>
      <c r="O44" s="233" t="str" cm="1">
        <f t="array" aca="1" ref="O44" ca="1">IF(INDIRECT("事前検証計算用!AE"&amp;2+O39)="","",INDIRECT("事前検証計算用!AE"&amp;2+O39))</f>
        <v/>
      </c>
      <c r="P44" s="185"/>
      <c r="Q44" s="185" t="str" cm="1">
        <f t="array" aca="1" ref="Q44" ca="1">IF(INDIRECT("事前検証計算用!AF"&amp;2+O39)="","",INDIRECT("事前検証計算用!AF"&amp;2+O39))</f>
        <v/>
      </c>
      <c r="R44" s="185"/>
      <c r="S44" s="185" t="str" cm="1">
        <f t="array" aca="1" ref="S44" ca="1">IF(INDIRECT("事前検証計算用!AG"&amp;2+O39)="","",INDIRECT("事前検証計算用!AG"&amp;2+O39))</f>
        <v/>
      </c>
      <c r="T44" s="186"/>
      <c r="U44" s="233" t="str" cm="1">
        <f t="array" aca="1" ref="U44" ca="1">IF(INDIRECT("事前検証計算用!AE"&amp;2+U39)="","",INDIRECT("事前検証計算用!AE"&amp;2+U39))</f>
        <v/>
      </c>
      <c r="V44" s="185"/>
      <c r="W44" s="185" t="str" cm="1">
        <f t="array" aca="1" ref="W44" ca="1">IF(INDIRECT("事前検証計算用!AF"&amp;2+U39)="","",INDIRECT("事前検証計算用!AF"&amp;2+U39))</f>
        <v/>
      </c>
      <c r="X44" s="185"/>
      <c r="Y44" s="185" t="str" cm="1">
        <f t="array" aca="1" ref="Y44" ca="1">IF(INDIRECT("事前検証計算用!AG"&amp;2+U39)="","",INDIRECT("事前検証計算用!AG"&amp;2+U39))</f>
        <v/>
      </c>
      <c r="Z44" s="186"/>
      <c r="AA44" s="40"/>
      <c r="AC44" s="50"/>
    </row>
    <row r="45" spans="1:29" ht="75" customHeight="1" x14ac:dyDescent="0.15">
      <c r="B45" s="42"/>
      <c r="C45" s="244">
        <v>21</v>
      </c>
      <c r="D45" s="245"/>
      <c r="E45" s="241" t="str" cm="1">
        <f t="array" aca="1" ref="E45" ca="1">IF(INDIRECT("事前検証計算用!U"&amp;2+C45)="","",INDIRECT("事前検証計算用!U"&amp;2+C45))</f>
        <v/>
      </c>
      <c r="F45" s="242"/>
      <c r="G45" s="242"/>
      <c r="H45" s="243"/>
      <c r="I45" s="244">
        <v>22</v>
      </c>
      <c r="J45" s="245"/>
      <c r="K45" s="241" t="str" cm="1">
        <f t="array" aca="1" ref="K45" ca="1">IF(INDIRECT("事前検証計算用!U"&amp;2+I45)="","",INDIRECT("事前検証計算用!U"&amp;2+I45))</f>
        <v/>
      </c>
      <c r="L45" s="242"/>
      <c r="M45" s="242"/>
      <c r="N45" s="243"/>
      <c r="O45" s="244">
        <v>23</v>
      </c>
      <c r="P45" s="245"/>
      <c r="Q45" s="241" t="str" cm="1">
        <f t="array" aca="1" ref="Q45" ca="1">IF(INDIRECT("事前検証計算用!U"&amp;2+O45)="","",INDIRECT("事前検証計算用!U"&amp;2+O45))</f>
        <v/>
      </c>
      <c r="R45" s="242"/>
      <c r="S45" s="242"/>
      <c r="T45" s="243"/>
      <c r="U45" s="244">
        <v>24</v>
      </c>
      <c r="V45" s="245"/>
      <c r="W45" s="241" t="str" cm="1">
        <f t="array" aca="1" ref="W45" ca="1">IF(INDIRECT("事前検証計算用!U"&amp;2+U45)="","",INDIRECT("事前検証計算用!U"&amp;2+U45))</f>
        <v/>
      </c>
      <c r="X45" s="242"/>
      <c r="Y45" s="242"/>
      <c r="Z45" s="243"/>
      <c r="AA45" s="40"/>
      <c r="AC45" s="50"/>
    </row>
    <row r="46" spans="1:29" ht="22.5" customHeight="1" thickBot="1" x14ac:dyDescent="0.2">
      <c r="B46" s="41"/>
      <c r="C46" s="190" t="s">
        <v>225</v>
      </c>
      <c r="D46" s="191"/>
      <c r="E46" s="191" t="s">
        <v>226</v>
      </c>
      <c r="F46" s="191"/>
      <c r="G46" s="191" t="s">
        <v>227</v>
      </c>
      <c r="H46" s="192"/>
      <c r="I46" s="190" t="s">
        <v>225</v>
      </c>
      <c r="J46" s="191"/>
      <c r="K46" s="191" t="s">
        <v>226</v>
      </c>
      <c r="L46" s="191"/>
      <c r="M46" s="191" t="s">
        <v>227</v>
      </c>
      <c r="N46" s="192"/>
      <c r="O46" s="190" t="s">
        <v>225</v>
      </c>
      <c r="P46" s="191"/>
      <c r="Q46" s="191" t="s">
        <v>226</v>
      </c>
      <c r="R46" s="191"/>
      <c r="S46" s="191" t="s">
        <v>227</v>
      </c>
      <c r="T46" s="192"/>
      <c r="U46" s="190" t="s">
        <v>225</v>
      </c>
      <c r="V46" s="191"/>
      <c r="W46" s="191" t="s">
        <v>226</v>
      </c>
      <c r="X46" s="191"/>
      <c r="Y46" s="191" t="s">
        <v>227</v>
      </c>
      <c r="Z46" s="192"/>
      <c r="AA46" s="40"/>
      <c r="AC46" s="50"/>
    </row>
    <row r="47" spans="1:29" ht="33" customHeight="1" x14ac:dyDescent="0.15">
      <c r="A47" s="44"/>
      <c r="B47" s="57" t="s">
        <v>224</v>
      </c>
      <c r="C47" s="238" t="str" cm="1">
        <f t="array" aca="1" ref="C47" ca="1">IF(INDIRECT("事前検証計算用!V"&amp;2+C45)="","",INDIRECT("事前検証計算用!V"&amp;2+C45))</f>
        <v/>
      </c>
      <c r="D47" s="188"/>
      <c r="E47" s="239" t="str" cm="1">
        <f t="array" aca="1" ref="E47" ca="1">IF(INDIRECT("事前検証計算用!W"&amp;2+C45)="","",INDIRECT("事前検証計算用!W"&amp;2+C45))</f>
        <v/>
      </c>
      <c r="F47" s="238"/>
      <c r="G47" s="239" t="str" cm="1">
        <f t="array" aca="1" ref="G47" ca="1">IF(INDIRECT("事前検証計算用!X"&amp;2+C45)="","",INDIRECT("事前検証計算用!X"&amp;2+C45))</f>
        <v/>
      </c>
      <c r="H47" s="240"/>
      <c r="I47" s="238" t="str" cm="1">
        <f t="array" aca="1" ref="I47" ca="1">IF(INDIRECT("事前検証計算用!V"&amp;2+I45)="","",INDIRECT("事前検証計算用!V"&amp;2+I45))</f>
        <v/>
      </c>
      <c r="J47" s="188"/>
      <c r="K47" s="239" t="str" cm="1">
        <f t="array" aca="1" ref="K47" ca="1">IF(INDIRECT("事前検証計算用!W"&amp;2+I45)="","",INDIRECT("事前検証計算用!W"&amp;2+I45))</f>
        <v/>
      </c>
      <c r="L47" s="238"/>
      <c r="M47" s="239" t="str" cm="1">
        <f t="array" aca="1" ref="M47" ca="1">IF(INDIRECT("事前検証計算用!X"&amp;2+I45)="","",INDIRECT("事前検証計算用!X"&amp;2+I45))</f>
        <v/>
      </c>
      <c r="N47" s="240"/>
      <c r="O47" s="238" t="str" cm="1">
        <f t="array" aca="1" ref="O47" ca="1">IF(INDIRECT("事前検証計算用!V"&amp;2+O45)="","",INDIRECT("事前検証計算用!V"&amp;2+O45))</f>
        <v/>
      </c>
      <c r="P47" s="188"/>
      <c r="Q47" s="239" t="str" cm="1">
        <f t="array" aca="1" ref="Q47" ca="1">IF(INDIRECT("事前検証計算用!W"&amp;2+O45)="","",INDIRECT("事前検証計算用!W"&amp;2+O45))</f>
        <v/>
      </c>
      <c r="R47" s="238"/>
      <c r="S47" s="239" t="str" cm="1">
        <f t="array" aca="1" ref="S47" ca="1">IF(INDIRECT("事前検証計算用!X"&amp;2+O45)="","",INDIRECT("事前検証計算用!X"&amp;2+O45))</f>
        <v/>
      </c>
      <c r="T47" s="240"/>
      <c r="U47" s="238" t="str" cm="1">
        <f t="array" aca="1" ref="U47" ca="1">IF(INDIRECT("事前検証計算用!V"&amp;2+U45)="","",INDIRECT("事前検証計算用!V"&amp;2+U45))</f>
        <v/>
      </c>
      <c r="V47" s="188"/>
      <c r="W47" s="239" t="str" cm="1">
        <f t="array" aca="1" ref="W47" ca="1">IF(INDIRECT("事前検証計算用!W"&amp;2+U45)="","",INDIRECT("事前検証計算用!W"&amp;2+U45))</f>
        <v/>
      </c>
      <c r="X47" s="238"/>
      <c r="Y47" s="239" t="str" cm="1">
        <f t="array" aca="1" ref="Y47" ca="1">IF(INDIRECT("事前検証計算用!X"&amp;2+U45)="","",INDIRECT("事前検証計算用!X"&amp;2+U45))</f>
        <v/>
      </c>
      <c r="Z47" s="240"/>
      <c r="AA47" s="40"/>
      <c r="AC47" s="50"/>
    </row>
    <row r="48" spans="1:29" ht="33" customHeight="1" x14ac:dyDescent="0.15">
      <c r="A48" s="44"/>
      <c r="B48" s="58" t="s">
        <v>228</v>
      </c>
      <c r="C48" s="236" t="str" cm="1">
        <f t="array" aca="1" ref="C48" ca="1">IF(INDIRECT("事前検証計算用!AB"&amp;2+C45)="","",INDIRECT("事前検証計算用!AB"&amp;2+C45))</f>
        <v/>
      </c>
      <c r="D48" s="182"/>
      <c r="E48" s="182" t="str" cm="1">
        <f t="array" aca="1" ref="E48" ca="1">IF(INDIRECT("事前検証計算用!AC"&amp;2+C45)="","",INDIRECT("事前検証計算用!AC"&amp;2+C45))</f>
        <v/>
      </c>
      <c r="F48" s="182"/>
      <c r="G48" s="182" t="str" cm="1">
        <f t="array" aca="1" ref="G48" ca="1">IF(INDIRECT("事前検証計算用!AD"&amp;2+C45)="","",INDIRECT("事前検証計算用!AD"&amp;2+C45))</f>
        <v/>
      </c>
      <c r="H48" s="183"/>
      <c r="I48" s="236" t="str" cm="1">
        <f t="array" aca="1" ref="I48" ca="1">IF(INDIRECT("事前検証計算用!AB"&amp;2+I45)="","",INDIRECT("事前検証計算用!AB"&amp;2+I45))</f>
        <v/>
      </c>
      <c r="J48" s="182"/>
      <c r="K48" s="182" t="str" cm="1">
        <f t="array" aca="1" ref="K48" ca="1">IF(INDIRECT("事前検証計算用!AC"&amp;2+I45)="","",INDIRECT("事前検証計算用!AC"&amp;2+I45))</f>
        <v/>
      </c>
      <c r="L48" s="182"/>
      <c r="M48" s="182" t="str" cm="1">
        <f t="array" aca="1" ref="M48" ca="1">IF(INDIRECT("事前検証計算用!AD"&amp;2+I45)="","",INDIRECT("事前検証計算用!AD"&amp;2+I45))</f>
        <v/>
      </c>
      <c r="N48" s="183"/>
      <c r="O48" s="236" t="str" cm="1">
        <f t="array" aca="1" ref="O48" ca="1">IF(INDIRECT("事前検証計算用!AB"&amp;2+O45)="","",INDIRECT("事前検証計算用!AB"&amp;2+O45))</f>
        <v/>
      </c>
      <c r="P48" s="182"/>
      <c r="Q48" s="182" t="str" cm="1">
        <f t="array" aca="1" ref="Q48" ca="1">IF(INDIRECT("事前検証計算用!AC"&amp;2+O45)="","",INDIRECT("事前検証計算用!AC"&amp;2+O45))</f>
        <v/>
      </c>
      <c r="R48" s="182"/>
      <c r="S48" s="182" t="str" cm="1">
        <f t="array" aca="1" ref="S48" ca="1">IF(INDIRECT("事前検証計算用!AD"&amp;2+O45)="","",INDIRECT("事前検証計算用!AD"&amp;2+O45))</f>
        <v/>
      </c>
      <c r="T48" s="183"/>
      <c r="U48" s="236" t="str" cm="1">
        <f t="array" aca="1" ref="U48" ca="1">IF(INDIRECT("事前検証計算用!AB"&amp;2+U45)="","",INDIRECT("事前検証計算用!AB"&amp;2+U45))</f>
        <v/>
      </c>
      <c r="V48" s="182"/>
      <c r="W48" s="182" t="str" cm="1">
        <f t="array" aca="1" ref="W48" ca="1">IF(INDIRECT("事前検証計算用!AC"&amp;2+U45)="","",INDIRECT("事前検証計算用!AC"&amp;2+U45))</f>
        <v/>
      </c>
      <c r="X48" s="182"/>
      <c r="Y48" s="182" t="str" cm="1">
        <f t="array" aca="1" ref="Y48" ca="1">IF(INDIRECT("事前検証計算用!AD"&amp;2+U45)="","",INDIRECT("事前検証計算用!AD"&amp;2+U45))</f>
        <v/>
      </c>
      <c r="Z48" s="183"/>
      <c r="AA48" s="40"/>
      <c r="AC48" s="50"/>
    </row>
    <row r="49" spans="1:29" ht="33" customHeight="1" x14ac:dyDescent="0.15">
      <c r="A49" s="44"/>
      <c r="B49" s="58" t="s">
        <v>229</v>
      </c>
      <c r="C49" s="236" t="str" cm="1">
        <f t="array" aca="1" ref="C49" ca="1">IF(INDIRECT("事前検証計算用!Y"&amp;2+C45)="","",INDIRECT("事前検証計算用!Y"&amp;2+C45))</f>
        <v/>
      </c>
      <c r="D49" s="182"/>
      <c r="E49" s="182" t="str" cm="1">
        <f t="array" aca="1" ref="E49" ca="1">IF(INDIRECT("事前検証計算用!Z"&amp;2+C45)="","",INDIRECT("事前検証計算用!Z"&amp;2+C45))</f>
        <v/>
      </c>
      <c r="F49" s="182"/>
      <c r="G49" s="182" t="str" cm="1">
        <f t="array" aca="1" ref="G49" ca="1">IF(INDIRECT("事前検証計算用!AA"&amp;2+C45)="","",INDIRECT("事前検証計算用!AA"&amp;2+C45))</f>
        <v/>
      </c>
      <c r="H49" s="183"/>
      <c r="I49" s="236" t="str" cm="1">
        <f t="array" aca="1" ref="I49" ca="1">IF(INDIRECT("事前検証計算用!Y"&amp;2+I45)="","",INDIRECT("事前検証計算用!Y"&amp;2+I45))</f>
        <v/>
      </c>
      <c r="J49" s="182"/>
      <c r="K49" s="182" t="str" cm="1">
        <f t="array" aca="1" ref="K49" ca="1">IF(INDIRECT("事前検証計算用!Z"&amp;2+I45)="","",INDIRECT("事前検証計算用!Z"&amp;2+I45))</f>
        <v/>
      </c>
      <c r="L49" s="182"/>
      <c r="M49" s="182" t="str" cm="1">
        <f t="array" aca="1" ref="M49" ca="1">IF(INDIRECT("事前検証計算用!AA"&amp;2+I45)="","",INDIRECT("事前検証計算用!AA"&amp;2+I45))</f>
        <v/>
      </c>
      <c r="N49" s="183"/>
      <c r="O49" s="236" t="str" cm="1">
        <f t="array" aca="1" ref="O49" ca="1">IF(INDIRECT("事前検証計算用!Y"&amp;2+O45)="","",INDIRECT("事前検証計算用!Y"&amp;2+O45))</f>
        <v/>
      </c>
      <c r="P49" s="182"/>
      <c r="Q49" s="182" t="str" cm="1">
        <f t="array" aca="1" ref="Q49" ca="1">IF(INDIRECT("事前検証計算用!Z"&amp;2+O45)="","",INDIRECT("事前検証計算用!Z"&amp;2+O45))</f>
        <v/>
      </c>
      <c r="R49" s="182"/>
      <c r="S49" s="182" t="str" cm="1">
        <f t="array" aca="1" ref="S49" ca="1">IF(INDIRECT("事前検証計算用!AA"&amp;2+O45)="","",INDIRECT("事前検証計算用!AA"&amp;2+O45))</f>
        <v/>
      </c>
      <c r="T49" s="183"/>
      <c r="U49" s="236" t="str" cm="1">
        <f t="array" aca="1" ref="U49" ca="1">IF(INDIRECT("事前検証計算用!Y"&amp;2+U45)="","",INDIRECT("事前検証計算用!Y"&amp;2+U45))</f>
        <v/>
      </c>
      <c r="V49" s="182"/>
      <c r="W49" s="182" t="str" cm="1">
        <f t="array" aca="1" ref="W49" ca="1">IF(INDIRECT("事前検証計算用!Z"&amp;2+U45)="","",INDIRECT("事前検証計算用!Z"&amp;2+U45))</f>
        <v/>
      </c>
      <c r="X49" s="182"/>
      <c r="Y49" s="182" t="str" cm="1">
        <f t="array" aca="1" ref="Y49" ca="1">IF(INDIRECT("事前検証計算用!AA"&amp;2+U45)="","",INDIRECT("事前検証計算用!AA"&amp;2+U45))</f>
        <v/>
      </c>
      <c r="Z49" s="183"/>
      <c r="AA49" s="40"/>
      <c r="AC49" s="50"/>
    </row>
    <row r="50" spans="1:29" ht="33" customHeight="1" thickBot="1" x14ac:dyDescent="0.2">
      <c r="A50" s="44"/>
      <c r="B50" s="59" t="s">
        <v>230</v>
      </c>
      <c r="C50" s="233" t="str" cm="1">
        <f t="array" aca="1" ref="C50" ca="1">IF(INDIRECT("事前検証計算用!AE"&amp;2+C45)="","",INDIRECT("事前検証計算用!AE"&amp;2+C45))</f>
        <v/>
      </c>
      <c r="D50" s="185"/>
      <c r="E50" s="185" t="str" cm="1">
        <f t="array" aca="1" ref="E50" ca="1">IF(INDIRECT("事前検証計算用!AF"&amp;2+C45)="","",INDIRECT("事前検証計算用!AF"&amp;2+C45))</f>
        <v/>
      </c>
      <c r="F50" s="185"/>
      <c r="G50" s="185" t="str" cm="1">
        <f t="array" aca="1" ref="G50" ca="1">IF(INDIRECT("事前検証計算用!AG"&amp;2+C45)="","",INDIRECT("事前検証計算用!AG"&amp;2+C45))</f>
        <v/>
      </c>
      <c r="H50" s="186"/>
      <c r="I50" s="233" t="str" cm="1">
        <f t="array" aca="1" ref="I50" ca="1">IF(INDIRECT("事前検証計算用!AE"&amp;2+I45)="","",INDIRECT("事前検証計算用!AE"&amp;2+I45))</f>
        <v/>
      </c>
      <c r="J50" s="185"/>
      <c r="K50" s="185" t="str" cm="1">
        <f t="array" aca="1" ref="K50" ca="1">IF(INDIRECT("事前検証計算用!AF"&amp;2+I45)="","",INDIRECT("事前検証計算用!AF"&amp;2+I45))</f>
        <v/>
      </c>
      <c r="L50" s="185"/>
      <c r="M50" s="185" t="str" cm="1">
        <f t="array" aca="1" ref="M50" ca="1">IF(INDIRECT("事前検証計算用!AG"&amp;2+I45)="","",INDIRECT("事前検証計算用!AG"&amp;2+I45))</f>
        <v/>
      </c>
      <c r="N50" s="186"/>
      <c r="O50" s="233" t="str" cm="1">
        <f t="array" aca="1" ref="O50" ca="1">IF(INDIRECT("事前検証計算用!AE"&amp;2+O45)="","",INDIRECT("事前検証計算用!AE"&amp;2+O45))</f>
        <v/>
      </c>
      <c r="P50" s="185"/>
      <c r="Q50" s="185" t="str" cm="1">
        <f t="array" aca="1" ref="Q50" ca="1">IF(INDIRECT("事前検証計算用!AF"&amp;2+O45)="","",INDIRECT("事前検証計算用!AF"&amp;2+O45))</f>
        <v/>
      </c>
      <c r="R50" s="185"/>
      <c r="S50" s="185" t="str" cm="1">
        <f t="array" aca="1" ref="S50" ca="1">IF(INDIRECT("事前検証計算用!AG"&amp;2+O45)="","",INDIRECT("事前検証計算用!AG"&amp;2+O45))</f>
        <v/>
      </c>
      <c r="T50" s="186"/>
      <c r="U50" s="233" t="str" cm="1">
        <f t="array" aca="1" ref="U50" ca="1">IF(INDIRECT("事前検証計算用!AE"&amp;2+U45)="","",INDIRECT("事前検証計算用!AE"&amp;2+U45))</f>
        <v/>
      </c>
      <c r="V50" s="185"/>
      <c r="W50" s="185" t="str" cm="1">
        <f t="array" aca="1" ref="W50" ca="1">IF(INDIRECT("事前検証計算用!AF"&amp;2+U45)="","",INDIRECT("事前検証計算用!AF"&amp;2+U45))</f>
        <v/>
      </c>
      <c r="X50" s="185"/>
      <c r="Y50" s="185" t="str" cm="1">
        <f t="array" aca="1" ref="Y50" ca="1">IF(INDIRECT("事前検証計算用!AG"&amp;2+U45)="","",INDIRECT("事前検証計算用!AG"&amp;2+U45))</f>
        <v/>
      </c>
      <c r="Z50" s="186"/>
      <c r="AA50" s="40"/>
      <c r="AC50" s="50"/>
    </row>
    <row r="51" spans="1:29" ht="75" customHeight="1" x14ac:dyDescent="0.15">
      <c r="B51" s="42"/>
      <c r="C51" s="244">
        <v>25</v>
      </c>
      <c r="D51" s="245"/>
      <c r="E51" s="241" t="str" cm="1">
        <f t="array" aca="1" ref="E51" ca="1">IF(INDIRECT("事前検証計算用!U"&amp;2+C51)="","",INDIRECT("事前検証計算用!U"&amp;2+C51))</f>
        <v/>
      </c>
      <c r="F51" s="242"/>
      <c r="G51" s="242"/>
      <c r="H51" s="243"/>
      <c r="I51" s="244">
        <v>26</v>
      </c>
      <c r="J51" s="245"/>
      <c r="K51" s="241" t="str" cm="1">
        <f t="array" aca="1" ref="K51" ca="1">IF(INDIRECT("事前検証計算用!U"&amp;2+I51)="","",INDIRECT("事前検証計算用!U"&amp;2+I51))</f>
        <v/>
      </c>
      <c r="L51" s="242"/>
      <c r="M51" s="242"/>
      <c r="N51" s="243"/>
      <c r="O51" s="244">
        <v>27</v>
      </c>
      <c r="P51" s="245"/>
      <c r="Q51" s="241" t="str" cm="1">
        <f t="array" aca="1" ref="Q51" ca="1">IF(INDIRECT("事前検証計算用!U"&amp;2+O51)="","",INDIRECT("事前検証計算用!U"&amp;2+O51))</f>
        <v/>
      </c>
      <c r="R51" s="242"/>
      <c r="S51" s="242"/>
      <c r="T51" s="243"/>
      <c r="U51" s="244">
        <v>28</v>
      </c>
      <c r="V51" s="245"/>
      <c r="W51" s="241" t="str" cm="1">
        <f t="array" aca="1" ref="W51" ca="1">IF(INDIRECT("事前検証計算用!U"&amp;2+U51)="","",INDIRECT("事前検証計算用!U"&amp;2+U51))</f>
        <v/>
      </c>
      <c r="X51" s="242"/>
      <c r="Y51" s="242"/>
      <c r="Z51" s="243"/>
      <c r="AA51" s="40"/>
      <c r="AC51" s="50"/>
    </row>
    <row r="52" spans="1:29" ht="22.5" customHeight="1" thickBot="1" x14ac:dyDescent="0.2">
      <c r="B52" s="41"/>
      <c r="C52" s="190" t="s">
        <v>225</v>
      </c>
      <c r="D52" s="191"/>
      <c r="E52" s="191" t="s">
        <v>226</v>
      </c>
      <c r="F52" s="191"/>
      <c r="G52" s="191" t="s">
        <v>227</v>
      </c>
      <c r="H52" s="192"/>
      <c r="I52" s="190" t="s">
        <v>225</v>
      </c>
      <c r="J52" s="191"/>
      <c r="K52" s="191" t="s">
        <v>226</v>
      </c>
      <c r="L52" s="191"/>
      <c r="M52" s="191" t="s">
        <v>227</v>
      </c>
      <c r="N52" s="192"/>
      <c r="O52" s="190" t="s">
        <v>225</v>
      </c>
      <c r="P52" s="191"/>
      <c r="Q52" s="191" t="s">
        <v>226</v>
      </c>
      <c r="R52" s="191"/>
      <c r="S52" s="191" t="s">
        <v>227</v>
      </c>
      <c r="T52" s="192"/>
      <c r="U52" s="190" t="s">
        <v>225</v>
      </c>
      <c r="V52" s="191"/>
      <c r="W52" s="191" t="s">
        <v>226</v>
      </c>
      <c r="X52" s="191"/>
      <c r="Y52" s="191" t="s">
        <v>227</v>
      </c>
      <c r="Z52" s="192"/>
      <c r="AA52" s="40"/>
      <c r="AC52" s="50"/>
    </row>
    <row r="53" spans="1:29" ht="33" customHeight="1" x14ac:dyDescent="0.15">
      <c r="A53" s="44"/>
      <c r="B53" s="57" t="s">
        <v>224</v>
      </c>
      <c r="C53" s="238" t="str" cm="1">
        <f t="array" aca="1" ref="C53" ca="1">IF(INDIRECT("事前検証計算用!V"&amp;2+C51)="","",INDIRECT("事前検証計算用!V"&amp;2+C51))</f>
        <v/>
      </c>
      <c r="D53" s="188"/>
      <c r="E53" s="239" t="str" cm="1">
        <f t="array" aca="1" ref="E53" ca="1">IF(INDIRECT("事前検証計算用!W"&amp;2+C51)="","",INDIRECT("事前検証計算用!W"&amp;2+C51))</f>
        <v/>
      </c>
      <c r="F53" s="238"/>
      <c r="G53" s="239" t="str" cm="1">
        <f t="array" aca="1" ref="G53" ca="1">IF(INDIRECT("事前検証計算用!X"&amp;2+C51)="","",INDIRECT("事前検証計算用!X"&amp;2+C51))</f>
        <v/>
      </c>
      <c r="H53" s="240"/>
      <c r="I53" s="238" t="str" cm="1">
        <f t="array" aca="1" ref="I53" ca="1">IF(INDIRECT("事前検証計算用!V"&amp;2+I51)="","",INDIRECT("事前検証計算用!V"&amp;2+I51))</f>
        <v/>
      </c>
      <c r="J53" s="188"/>
      <c r="K53" s="239" t="str" cm="1">
        <f t="array" aca="1" ref="K53" ca="1">IF(INDIRECT("事前検証計算用!W"&amp;2+I51)="","",INDIRECT("事前検証計算用!W"&amp;2+I51))</f>
        <v/>
      </c>
      <c r="L53" s="238"/>
      <c r="M53" s="239" t="str" cm="1">
        <f t="array" aca="1" ref="M53" ca="1">IF(INDIRECT("事前検証計算用!X"&amp;2+I51)="","",INDIRECT("事前検証計算用!X"&amp;2+I51))</f>
        <v/>
      </c>
      <c r="N53" s="240"/>
      <c r="O53" s="238" t="str" cm="1">
        <f t="array" aca="1" ref="O53" ca="1">IF(INDIRECT("事前検証計算用!V"&amp;2+O51)="","",INDIRECT("事前検証計算用!V"&amp;2+O51))</f>
        <v/>
      </c>
      <c r="P53" s="188"/>
      <c r="Q53" s="239" t="str" cm="1">
        <f t="array" aca="1" ref="Q53" ca="1">IF(INDIRECT("事前検証計算用!W"&amp;2+O51)="","",INDIRECT("事前検証計算用!W"&amp;2+O51))</f>
        <v/>
      </c>
      <c r="R53" s="238"/>
      <c r="S53" s="239" t="str" cm="1">
        <f t="array" aca="1" ref="S53" ca="1">IF(INDIRECT("事前検証計算用!X"&amp;2+O51)="","",INDIRECT("事前検証計算用!X"&amp;2+O51))</f>
        <v/>
      </c>
      <c r="T53" s="240"/>
      <c r="U53" s="238" t="str" cm="1">
        <f t="array" aca="1" ref="U53" ca="1">IF(INDIRECT("事前検証計算用!V"&amp;2+U51)="","",INDIRECT("事前検証計算用!V"&amp;2+U51))</f>
        <v/>
      </c>
      <c r="V53" s="188"/>
      <c r="W53" s="239" t="str" cm="1">
        <f t="array" aca="1" ref="W53" ca="1">IF(INDIRECT("事前検証計算用!W"&amp;2+U51)="","",INDIRECT("事前検証計算用!W"&amp;2+U51))</f>
        <v/>
      </c>
      <c r="X53" s="238"/>
      <c r="Y53" s="239" t="str" cm="1">
        <f t="array" aca="1" ref="Y53" ca="1">IF(INDIRECT("事前検証計算用!X"&amp;2+U51)="","",INDIRECT("事前検証計算用!X"&amp;2+U51))</f>
        <v/>
      </c>
      <c r="Z53" s="240"/>
      <c r="AA53" s="40"/>
      <c r="AC53" s="50"/>
    </row>
    <row r="54" spans="1:29" ht="33" customHeight="1" x14ac:dyDescent="0.15">
      <c r="A54" s="44"/>
      <c r="B54" s="58" t="s">
        <v>228</v>
      </c>
      <c r="C54" s="236" t="str" cm="1">
        <f t="array" aca="1" ref="C54" ca="1">IF(INDIRECT("事前検証計算用!AB"&amp;2+C51)="","",INDIRECT("事前検証計算用!AB"&amp;2+C51))</f>
        <v/>
      </c>
      <c r="D54" s="182"/>
      <c r="E54" s="182" t="str" cm="1">
        <f t="array" aca="1" ref="E54" ca="1">IF(INDIRECT("事前検証計算用!AC"&amp;2+C51)="","",INDIRECT("事前検証計算用!AC"&amp;2+C51))</f>
        <v/>
      </c>
      <c r="F54" s="182"/>
      <c r="G54" s="182" t="str" cm="1">
        <f t="array" aca="1" ref="G54" ca="1">IF(INDIRECT("事前検証計算用!AD"&amp;2+C51)="","",INDIRECT("事前検証計算用!AD"&amp;2+C51))</f>
        <v/>
      </c>
      <c r="H54" s="183"/>
      <c r="I54" s="236" t="str" cm="1">
        <f t="array" aca="1" ref="I54" ca="1">IF(INDIRECT("事前検証計算用!AB"&amp;2+I51)="","",INDIRECT("事前検証計算用!AB"&amp;2+I51))</f>
        <v/>
      </c>
      <c r="J54" s="182"/>
      <c r="K54" s="182" t="str" cm="1">
        <f t="array" aca="1" ref="K54" ca="1">IF(INDIRECT("事前検証計算用!AC"&amp;2+I51)="","",INDIRECT("事前検証計算用!AC"&amp;2+I51))</f>
        <v/>
      </c>
      <c r="L54" s="182"/>
      <c r="M54" s="182" t="str" cm="1">
        <f t="array" aca="1" ref="M54" ca="1">IF(INDIRECT("事前検証計算用!AD"&amp;2+I51)="","",INDIRECT("事前検証計算用!AD"&amp;2+I51))</f>
        <v/>
      </c>
      <c r="N54" s="183"/>
      <c r="O54" s="236" t="str" cm="1">
        <f t="array" aca="1" ref="O54" ca="1">IF(INDIRECT("事前検証計算用!AB"&amp;2+O51)="","",INDIRECT("事前検証計算用!AB"&amp;2+O51))</f>
        <v/>
      </c>
      <c r="P54" s="182"/>
      <c r="Q54" s="182" t="str" cm="1">
        <f t="array" aca="1" ref="Q54" ca="1">IF(INDIRECT("事前検証計算用!AC"&amp;2+O51)="","",INDIRECT("事前検証計算用!AC"&amp;2+O51))</f>
        <v/>
      </c>
      <c r="R54" s="182"/>
      <c r="S54" s="182" t="str" cm="1">
        <f t="array" aca="1" ref="S54" ca="1">IF(INDIRECT("事前検証計算用!AD"&amp;2+O51)="","",INDIRECT("事前検証計算用!AD"&amp;2+O51))</f>
        <v/>
      </c>
      <c r="T54" s="183"/>
      <c r="U54" s="236" t="str" cm="1">
        <f t="array" aca="1" ref="U54" ca="1">IF(INDIRECT("事前検証計算用!AB"&amp;2+U51)="","",INDIRECT("事前検証計算用!AB"&amp;2+U51))</f>
        <v/>
      </c>
      <c r="V54" s="182"/>
      <c r="W54" s="182" t="str" cm="1">
        <f t="array" aca="1" ref="W54" ca="1">IF(INDIRECT("事前検証計算用!AC"&amp;2+U51)="","",INDIRECT("事前検証計算用!AC"&amp;2+U51))</f>
        <v/>
      </c>
      <c r="X54" s="182"/>
      <c r="Y54" s="182" t="str" cm="1">
        <f t="array" aca="1" ref="Y54" ca="1">IF(INDIRECT("事前検証計算用!AD"&amp;2+U51)="","",INDIRECT("事前検証計算用!AD"&amp;2+U51))</f>
        <v/>
      </c>
      <c r="Z54" s="183"/>
      <c r="AA54" s="40"/>
    </row>
    <row r="55" spans="1:29" ht="33" customHeight="1" x14ac:dyDescent="0.15">
      <c r="A55" s="44"/>
      <c r="B55" s="58" t="s">
        <v>229</v>
      </c>
      <c r="C55" s="236" t="str" cm="1">
        <f t="array" aca="1" ref="C55" ca="1">IF(INDIRECT("事前検証計算用!Y"&amp;2+C51)="","",INDIRECT("事前検証計算用!Y"&amp;2+C51))</f>
        <v/>
      </c>
      <c r="D55" s="182"/>
      <c r="E55" s="182" t="str" cm="1">
        <f t="array" aca="1" ref="E55" ca="1">IF(INDIRECT("事前検証計算用!Z"&amp;2+C51)="","",INDIRECT("事前検証計算用!Z"&amp;2+C51))</f>
        <v/>
      </c>
      <c r="F55" s="182"/>
      <c r="G55" s="182" t="str" cm="1">
        <f t="array" aca="1" ref="G55" ca="1">IF(INDIRECT("事前検証計算用!AA"&amp;2+C51)="","",INDIRECT("事前検証計算用!AA"&amp;2+C51))</f>
        <v/>
      </c>
      <c r="H55" s="183"/>
      <c r="I55" s="236" t="str" cm="1">
        <f t="array" aca="1" ref="I55" ca="1">IF(INDIRECT("事前検証計算用!Y"&amp;2+I51)="","",INDIRECT("事前検証計算用!Y"&amp;2+I51))</f>
        <v/>
      </c>
      <c r="J55" s="182"/>
      <c r="K55" s="182" t="str" cm="1">
        <f t="array" aca="1" ref="K55" ca="1">IF(INDIRECT("事前検証計算用!Z"&amp;2+I51)="","",INDIRECT("事前検証計算用!Z"&amp;2+I51))</f>
        <v/>
      </c>
      <c r="L55" s="182"/>
      <c r="M55" s="182" t="str" cm="1">
        <f t="array" aca="1" ref="M55" ca="1">IF(INDIRECT("事前検証計算用!AA"&amp;2+I51)="","",INDIRECT("事前検証計算用!AA"&amp;2+I51))</f>
        <v/>
      </c>
      <c r="N55" s="183"/>
      <c r="O55" s="236" t="str" cm="1">
        <f t="array" aca="1" ref="O55" ca="1">IF(INDIRECT("事前検証計算用!Y"&amp;2+O51)="","",INDIRECT("事前検証計算用!Y"&amp;2+O51))</f>
        <v/>
      </c>
      <c r="P55" s="182"/>
      <c r="Q55" s="182" t="str" cm="1">
        <f t="array" aca="1" ref="Q55" ca="1">IF(INDIRECT("事前検証計算用!Z"&amp;2+O51)="","",INDIRECT("事前検証計算用!Z"&amp;2+O51))</f>
        <v/>
      </c>
      <c r="R55" s="182"/>
      <c r="S55" s="182" t="str" cm="1">
        <f t="array" aca="1" ref="S55" ca="1">IF(INDIRECT("事前検証計算用!AA"&amp;2+O51)="","",INDIRECT("事前検証計算用!AA"&amp;2+O51))</f>
        <v/>
      </c>
      <c r="T55" s="183"/>
      <c r="U55" s="236" t="str" cm="1">
        <f t="array" aca="1" ref="U55" ca="1">IF(INDIRECT("事前検証計算用!Y"&amp;2+U51)="","",INDIRECT("事前検証計算用!Y"&amp;2+U51))</f>
        <v/>
      </c>
      <c r="V55" s="182"/>
      <c r="W55" s="182" t="str" cm="1">
        <f t="array" aca="1" ref="W55" ca="1">IF(INDIRECT("事前検証計算用!Z"&amp;2+U51)="","",INDIRECT("事前検証計算用!Z"&amp;2+U51))</f>
        <v/>
      </c>
      <c r="X55" s="182"/>
      <c r="Y55" s="182" t="str" cm="1">
        <f t="array" aca="1" ref="Y55" ca="1">IF(INDIRECT("事前検証計算用!AA"&amp;2+U51)="","",INDIRECT("事前検証計算用!AA"&amp;2+U51))</f>
        <v/>
      </c>
      <c r="Z55" s="183"/>
      <c r="AA55" s="40"/>
    </row>
    <row r="56" spans="1:29" ht="33" customHeight="1" thickBot="1" x14ac:dyDescent="0.2">
      <c r="A56" s="44"/>
      <c r="B56" s="59" t="s">
        <v>230</v>
      </c>
      <c r="C56" s="233" t="str" cm="1">
        <f t="array" aca="1" ref="C56" ca="1">IF(INDIRECT("事前検証計算用!AE"&amp;2+C51)="","",INDIRECT("事前検証計算用!AE"&amp;2+C51))</f>
        <v/>
      </c>
      <c r="D56" s="185"/>
      <c r="E56" s="185" t="str" cm="1">
        <f t="array" aca="1" ref="E56" ca="1">IF(INDIRECT("事前検証計算用!AF"&amp;2+C51)="","",INDIRECT("事前検証計算用!AF"&amp;2+C51))</f>
        <v/>
      </c>
      <c r="F56" s="185"/>
      <c r="G56" s="185" t="str" cm="1">
        <f t="array" aca="1" ref="G56" ca="1">IF(INDIRECT("事前検証計算用!AG"&amp;2+C51)="","",INDIRECT("事前検証計算用!AG"&amp;2+C51))</f>
        <v/>
      </c>
      <c r="H56" s="186"/>
      <c r="I56" s="233" t="str" cm="1">
        <f t="array" aca="1" ref="I56" ca="1">IF(INDIRECT("事前検証計算用!AE"&amp;2+I51)="","",INDIRECT("事前検証計算用!AE"&amp;2+I51))</f>
        <v/>
      </c>
      <c r="J56" s="185"/>
      <c r="K56" s="185" t="str" cm="1">
        <f t="array" aca="1" ref="K56" ca="1">IF(INDIRECT("事前検証計算用!AF"&amp;2+I51)="","",INDIRECT("事前検証計算用!AF"&amp;2+I51))</f>
        <v/>
      </c>
      <c r="L56" s="185"/>
      <c r="M56" s="185" t="str" cm="1">
        <f t="array" aca="1" ref="M56" ca="1">IF(INDIRECT("事前検証計算用!AG"&amp;2+I51)="","",INDIRECT("事前検証計算用!AG"&amp;2+I51))</f>
        <v/>
      </c>
      <c r="N56" s="186"/>
      <c r="O56" s="233" t="str" cm="1">
        <f t="array" aca="1" ref="O56" ca="1">IF(INDIRECT("事前検証計算用!AE"&amp;2+O51)="","",INDIRECT("事前検証計算用!AE"&amp;2+O51))</f>
        <v/>
      </c>
      <c r="P56" s="185"/>
      <c r="Q56" s="185" t="str" cm="1">
        <f t="array" aca="1" ref="Q56" ca="1">IF(INDIRECT("事前検証計算用!AF"&amp;2+O51)="","",INDIRECT("事前検証計算用!AF"&amp;2+O51))</f>
        <v/>
      </c>
      <c r="R56" s="185"/>
      <c r="S56" s="185" t="str" cm="1">
        <f t="array" aca="1" ref="S56" ca="1">IF(INDIRECT("事前検証計算用!AG"&amp;2+O51)="","",INDIRECT("事前検証計算用!AG"&amp;2+O51))</f>
        <v/>
      </c>
      <c r="T56" s="186"/>
      <c r="U56" s="233" t="str" cm="1">
        <f t="array" aca="1" ref="U56" ca="1">IF(INDIRECT("事前検証計算用!AE"&amp;2+U51)="","",INDIRECT("事前検証計算用!AE"&amp;2+U51))</f>
        <v/>
      </c>
      <c r="V56" s="185"/>
      <c r="W56" s="185" t="str" cm="1">
        <f t="array" aca="1" ref="W56" ca="1">IF(INDIRECT("事前検証計算用!AF"&amp;2+U51)="","",INDIRECT("事前検証計算用!AF"&amp;2+U51))</f>
        <v/>
      </c>
      <c r="X56" s="185"/>
      <c r="Y56" s="185" t="str" cm="1">
        <f t="array" aca="1" ref="Y56" ca="1">IF(INDIRECT("事前検証計算用!AG"&amp;2+U51)="","",INDIRECT("事前検証計算用!AG"&amp;2+U51))</f>
        <v/>
      </c>
      <c r="Z56" s="186"/>
      <c r="AA56" s="40"/>
    </row>
    <row r="57" spans="1:29" s="49" customFormat="1" ht="13.5" customHeight="1" x14ac:dyDescent="0.15">
      <c r="A57" s="40"/>
      <c r="B57" s="43"/>
      <c r="C57" s="40"/>
      <c r="D57" s="40"/>
      <c r="E57" s="40"/>
      <c r="F57" s="40"/>
      <c r="G57" s="40"/>
      <c r="H57" s="40"/>
      <c r="I57" s="40"/>
      <c r="J57" s="40"/>
      <c r="K57" s="40"/>
      <c r="L57" s="40"/>
      <c r="M57" s="40"/>
      <c r="N57" s="40"/>
      <c r="O57" s="40"/>
      <c r="P57" s="40"/>
      <c r="Q57" s="40"/>
      <c r="R57" s="40"/>
      <c r="S57" s="40"/>
      <c r="T57" s="40"/>
      <c r="U57" s="40"/>
      <c r="V57" s="40"/>
      <c r="W57" s="40"/>
      <c r="X57" s="40"/>
      <c r="Y57" s="40"/>
      <c r="Z57" s="40"/>
      <c r="AA57" s="40"/>
    </row>
    <row r="58" spans="1:29" s="49" customFormat="1" ht="13.5" customHeight="1" x14ac:dyDescent="0.15">
      <c r="A58" s="40"/>
      <c r="B58" s="41"/>
      <c r="C58" s="40"/>
      <c r="D58" s="40"/>
      <c r="E58" s="40"/>
      <c r="F58" s="40"/>
      <c r="G58" s="40"/>
      <c r="H58" s="40"/>
      <c r="I58" s="40"/>
      <c r="J58" s="40"/>
      <c r="K58" s="40"/>
      <c r="L58" s="40"/>
      <c r="M58" s="40"/>
      <c r="N58" s="40"/>
      <c r="O58" s="40"/>
      <c r="P58" s="40"/>
      <c r="Q58" s="40"/>
      <c r="R58" s="40"/>
      <c r="S58" s="40"/>
      <c r="T58" s="40"/>
      <c r="U58" s="40"/>
      <c r="V58" s="40"/>
      <c r="W58" s="40"/>
      <c r="X58" s="40"/>
      <c r="Y58" s="40"/>
      <c r="Z58" s="40"/>
      <c r="AA58" s="40"/>
    </row>
    <row r="59" spans="1:29" s="49" customFormat="1" ht="30" customHeight="1" x14ac:dyDescent="0.15">
      <c r="A59" s="40"/>
      <c r="B59" s="41"/>
      <c r="C59" s="40"/>
      <c r="D59" s="40"/>
      <c r="E59" s="40"/>
      <c r="F59" s="40"/>
      <c r="G59" s="40"/>
      <c r="H59" s="40"/>
      <c r="I59" s="40"/>
      <c r="J59" s="40"/>
      <c r="K59" s="40"/>
      <c r="L59" s="40"/>
      <c r="M59" s="40"/>
      <c r="N59" s="205" t="str">
        <f>N2</f>
        <v xml:space="preserve"> 依物光            号</v>
      </c>
      <c r="O59" s="206"/>
      <c r="P59" s="206"/>
      <c r="Q59" s="206"/>
      <c r="R59" s="206"/>
      <c r="S59" s="206"/>
      <c r="T59" s="206"/>
      <c r="U59" s="206"/>
      <c r="V59" s="206"/>
      <c r="W59" s="206"/>
      <c r="X59" s="206" t="s">
        <v>33</v>
      </c>
      <c r="Y59" s="206"/>
      <c r="Z59" s="206"/>
      <c r="AA59" s="206"/>
    </row>
    <row r="60" spans="1:29" ht="30" customHeight="1" thickBot="1" x14ac:dyDescent="0.2">
      <c r="B60" s="41"/>
      <c r="C60" s="40"/>
      <c r="D60" s="40"/>
      <c r="E60" s="40"/>
      <c r="F60" s="40"/>
      <c r="G60" s="40"/>
      <c r="H60" s="40"/>
      <c r="I60" s="40"/>
      <c r="J60" s="40"/>
      <c r="K60" s="40"/>
      <c r="L60" s="40"/>
      <c r="M60" s="40"/>
      <c r="N60" s="40"/>
      <c r="O60" s="40"/>
      <c r="P60" s="40"/>
      <c r="Q60" s="40"/>
      <c r="R60" s="40"/>
      <c r="S60" s="40"/>
      <c r="T60" s="40"/>
      <c r="U60" s="40"/>
      <c r="V60" s="40"/>
      <c r="W60" s="40"/>
      <c r="X60" s="40"/>
      <c r="Y60" s="40"/>
      <c r="Z60" s="40"/>
      <c r="AA60" s="40"/>
    </row>
    <row r="61" spans="1:29" ht="74.25" customHeight="1" x14ac:dyDescent="0.15">
      <c r="B61" s="40"/>
      <c r="C61" s="244">
        <v>29</v>
      </c>
      <c r="D61" s="245"/>
      <c r="E61" s="241" t="str" cm="1">
        <f t="array" aca="1" ref="E61" ca="1">IF(INDIRECT("事前検証計算用!U"&amp;2+C61)="","",INDIRECT("事前検証計算用!U"&amp;2+C61))</f>
        <v/>
      </c>
      <c r="F61" s="242"/>
      <c r="G61" s="242"/>
      <c r="H61" s="243"/>
      <c r="I61" s="244">
        <v>30</v>
      </c>
      <c r="J61" s="245"/>
      <c r="K61" s="241" t="str" cm="1">
        <f t="array" aca="1" ref="K61" ca="1">IF(INDIRECT("事前検証計算用!U"&amp;2+I61)="","",INDIRECT("事前検証計算用!U"&amp;2+I61))</f>
        <v/>
      </c>
      <c r="L61" s="242"/>
      <c r="M61" s="242"/>
      <c r="N61" s="243"/>
      <c r="O61" s="244">
        <v>31</v>
      </c>
      <c r="P61" s="245"/>
      <c r="Q61" s="241" t="str" cm="1">
        <f t="array" aca="1" ref="Q61" ca="1">IF(INDIRECT("事前検証計算用!U"&amp;2+O61)="","",INDIRECT("事前検証計算用!U"&amp;2+O61))</f>
        <v/>
      </c>
      <c r="R61" s="242"/>
      <c r="S61" s="242"/>
      <c r="T61" s="243"/>
      <c r="U61" s="244">
        <v>32</v>
      </c>
      <c r="V61" s="245"/>
      <c r="W61" s="241" t="str" cm="1">
        <f t="array" aca="1" ref="W61" ca="1">IF(INDIRECT("事前検証計算用!U"&amp;2+U61)="","",INDIRECT("事前検証計算用!U"&amp;2+U61))</f>
        <v/>
      </c>
      <c r="X61" s="242"/>
      <c r="Y61" s="242"/>
      <c r="Z61" s="243"/>
      <c r="AA61" s="40"/>
    </row>
    <row r="62" spans="1:29" ht="22.5" customHeight="1" thickBot="1" x14ac:dyDescent="0.2">
      <c r="B62" s="41"/>
      <c r="C62" s="211" t="s">
        <v>225</v>
      </c>
      <c r="D62" s="212"/>
      <c r="E62" s="213" t="s">
        <v>226</v>
      </c>
      <c r="F62" s="212"/>
      <c r="G62" s="213" t="s">
        <v>227</v>
      </c>
      <c r="H62" s="214"/>
      <c r="I62" s="211" t="s">
        <v>225</v>
      </c>
      <c r="J62" s="212"/>
      <c r="K62" s="213" t="s">
        <v>226</v>
      </c>
      <c r="L62" s="212"/>
      <c r="M62" s="213" t="s">
        <v>227</v>
      </c>
      <c r="N62" s="214"/>
      <c r="O62" s="211" t="s">
        <v>225</v>
      </c>
      <c r="P62" s="212"/>
      <c r="Q62" s="213" t="s">
        <v>226</v>
      </c>
      <c r="R62" s="212"/>
      <c r="S62" s="213" t="s">
        <v>227</v>
      </c>
      <c r="T62" s="214"/>
      <c r="U62" s="211" t="s">
        <v>225</v>
      </c>
      <c r="V62" s="212"/>
      <c r="W62" s="213" t="s">
        <v>226</v>
      </c>
      <c r="X62" s="212"/>
      <c r="Y62" s="213" t="s">
        <v>227</v>
      </c>
      <c r="Z62" s="214"/>
      <c r="AA62" s="40"/>
    </row>
    <row r="63" spans="1:29" ht="33" customHeight="1" x14ac:dyDescent="0.15">
      <c r="A63" s="44"/>
      <c r="B63" s="57" t="s">
        <v>224</v>
      </c>
      <c r="C63" s="238" t="str" cm="1">
        <f t="array" aca="1" ref="C63" ca="1">IF(INDIRECT("事前検証計算用!V"&amp;2+C61)="","",INDIRECT("事前検証計算用!V"&amp;2+C61))</f>
        <v/>
      </c>
      <c r="D63" s="188"/>
      <c r="E63" s="239" t="str" cm="1">
        <f t="array" aca="1" ref="E63" ca="1">IF(INDIRECT("事前検証計算用!W"&amp;2+C61)="","",INDIRECT("事前検証計算用!W"&amp;2+C61))</f>
        <v/>
      </c>
      <c r="F63" s="238"/>
      <c r="G63" s="239" t="str" cm="1">
        <f t="array" aca="1" ref="G63" ca="1">IF(INDIRECT("事前検証計算用!X"&amp;2+C61)="","",INDIRECT("事前検証計算用!X"&amp;2+C61))</f>
        <v/>
      </c>
      <c r="H63" s="240"/>
      <c r="I63" s="238" t="str" cm="1">
        <f t="array" aca="1" ref="I63" ca="1">IF(INDIRECT("事前検証計算用!V"&amp;2+I61)="","",INDIRECT("事前検証計算用!V"&amp;2+I61))</f>
        <v/>
      </c>
      <c r="J63" s="188"/>
      <c r="K63" s="239" t="str" cm="1">
        <f t="array" aca="1" ref="K63" ca="1">IF(INDIRECT("事前検証計算用!W"&amp;2+I61)="","",INDIRECT("事前検証計算用!W"&amp;2+I61))</f>
        <v/>
      </c>
      <c r="L63" s="238"/>
      <c r="M63" s="239" t="str" cm="1">
        <f t="array" aca="1" ref="M63" ca="1">IF(INDIRECT("事前検証計算用!X"&amp;2+I61)="","",INDIRECT("事前検証計算用!X"&amp;2+I61))</f>
        <v/>
      </c>
      <c r="N63" s="240"/>
      <c r="O63" s="238" t="str" cm="1">
        <f t="array" aca="1" ref="O63" ca="1">IF(INDIRECT("事前検証計算用!V"&amp;2+O61)="","",INDIRECT("事前検証計算用!V"&amp;2+O61))</f>
        <v/>
      </c>
      <c r="P63" s="188"/>
      <c r="Q63" s="239" t="str" cm="1">
        <f t="array" aca="1" ref="Q63" ca="1">IF(INDIRECT("事前検証計算用!W"&amp;2+O61)="","",INDIRECT("事前検証計算用!W"&amp;2+O61))</f>
        <v/>
      </c>
      <c r="R63" s="238"/>
      <c r="S63" s="239" t="str" cm="1">
        <f t="array" aca="1" ref="S63" ca="1">IF(INDIRECT("事前検証計算用!X"&amp;2+O61)="","",INDIRECT("事前検証計算用!X"&amp;2+O61))</f>
        <v/>
      </c>
      <c r="T63" s="240"/>
      <c r="U63" s="238" t="str" cm="1">
        <f t="array" aca="1" ref="U63" ca="1">IF(INDIRECT("事前検証計算用!V"&amp;2+U61)="","",INDIRECT("事前検証計算用!V"&amp;2+U61))</f>
        <v/>
      </c>
      <c r="V63" s="188"/>
      <c r="W63" s="239" t="str" cm="1">
        <f t="array" aca="1" ref="W63" ca="1">IF(INDIRECT("事前検証計算用!W"&amp;2+U61)="","",INDIRECT("事前検証計算用!W"&amp;2+U61))</f>
        <v/>
      </c>
      <c r="X63" s="238"/>
      <c r="Y63" s="239" t="str" cm="1">
        <f t="array" aca="1" ref="Y63" ca="1">IF(INDIRECT("事前検証計算用!X"&amp;2+U61)="","",INDIRECT("事前検証計算用!X"&amp;2+U61))</f>
        <v/>
      </c>
      <c r="Z63" s="240"/>
      <c r="AA63" s="40"/>
    </row>
    <row r="64" spans="1:29" ht="33" customHeight="1" x14ac:dyDescent="0.15">
      <c r="A64" s="44"/>
      <c r="B64" s="58" t="s">
        <v>228</v>
      </c>
      <c r="C64" s="236" t="str" cm="1">
        <f t="array" aca="1" ref="C64" ca="1">IF(INDIRECT("事前検証計算用!AB"&amp;2+C61)="","",INDIRECT("事前検証計算用!AB"&amp;2+C61))</f>
        <v/>
      </c>
      <c r="D64" s="182"/>
      <c r="E64" s="182" t="str" cm="1">
        <f t="array" aca="1" ref="E64" ca="1">IF(INDIRECT("事前検証計算用!AC"&amp;2+C61)="","",INDIRECT("事前検証計算用!AC"&amp;2+C61))</f>
        <v/>
      </c>
      <c r="F64" s="182"/>
      <c r="G64" s="182" t="str" cm="1">
        <f t="array" aca="1" ref="G64" ca="1">IF(INDIRECT("事前検証計算用!AD"&amp;2+C61)="","",INDIRECT("事前検証計算用!AD"&amp;2+C61))</f>
        <v/>
      </c>
      <c r="H64" s="183"/>
      <c r="I64" s="236" t="str" cm="1">
        <f t="array" aca="1" ref="I64" ca="1">IF(INDIRECT("事前検証計算用!AB"&amp;2+I61)="","",INDIRECT("事前検証計算用!AB"&amp;2+I61))</f>
        <v/>
      </c>
      <c r="J64" s="182"/>
      <c r="K64" s="182" t="str" cm="1">
        <f t="array" aca="1" ref="K64" ca="1">IF(INDIRECT("事前検証計算用!AC"&amp;2+I61)="","",INDIRECT("事前検証計算用!AC"&amp;2+I61))</f>
        <v/>
      </c>
      <c r="L64" s="182"/>
      <c r="M64" s="182" t="str" cm="1">
        <f t="array" aca="1" ref="M64" ca="1">IF(INDIRECT("事前検証計算用!AD"&amp;2+I61)="","",INDIRECT("事前検証計算用!AD"&amp;2+I61))</f>
        <v/>
      </c>
      <c r="N64" s="183"/>
      <c r="O64" s="236" t="str" cm="1">
        <f t="array" aca="1" ref="O64" ca="1">IF(INDIRECT("事前検証計算用!AB"&amp;2+O61)="","",INDIRECT("事前検証計算用!AB"&amp;2+O61))</f>
        <v/>
      </c>
      <c r="P64" s="182"/>
      <c r="Q64" s="182" t="str" cm="1">
        <f t="array" aca="1" ref="Q64" ca="1">IF(INDIRECT("事前検証計算用!AC"&amp;2+O61)="","",INDIRECT("事前検証計算用!AC"&amp;2+O61))</f>
        <v/>
      </c>
      <c r="R64" s="182"/>
      <c r="S64" s="182" t="str" cm="1">
        <f t="array" aca="1" ref="S64" ca="1">IF(INDIRECT("事前検証計算用!AD"&amp;2+O61)="","",INDIRECT("事前検証計算用!AD"&amp;2+O61))</f>
        <v/>
      </c>
      <c r="T64" s="183"/>
      <c r="U64" s="236" t="str" cm="1">
        <f t="array" aca="1" ref="U64" ca="1">IF(INDIRECT("事前検証計算用!AB"&amp;2+U61)="","",INDIRECT("事前検証計算用!AB"&amp;2+U61))</f>
        <v/>
      </c>
      <c r="V64" s="182"/>
      <c r="W64" s="182" t="str" cm="1">
        <f t="array" aca="1" ref="W64" ca="1">IF(INDIRECT("事前検証計算用!AC"&amp;2+U61)="","",INDIRECT("事前検証計算用!AC"&amp;2+U61))</f>
        <v/>
      </c>
      <c r="X64" s="182"/>
      <c r="Y64" s="182" t="str" cm="1">
        <f t="array" aca="1" ref="Y64" ca="1">IF(INDIRECT("事前検証計算用!AD"&amp;2+U61)="","",INDIRECT("事前検証計算用!AD"&amp;2+U61))</f>
        <v/>
      </c>
      <c r="Z64" s="183"/>
      <c r="AA64" s="40"/>
    </row>
    <row r="65" spans="1:27" ht="33" customHeight="1" x14ac:dyDescent="0.15">
      <c r="A65" s="44"/>
      <c r="B65" s="58" t="s">
        <v>229</v>
      </c>
      <c r="C65" s="236" t="str" cm="1">
        <f t="array" aca="1" ref="C65" ca="1">IF(INDIRECT("事前検証計算用!Y"&amp;2+C61)="","",INDIRECT("事前検証計算用!Y"&amp;2+C61))</f>
        <v/>
      </c>
      <c r="D65" s="182"/>
      <c r="E65" s="182" t="str" cm="1">
        <f t="array" aca="1" ref="E65" ca="1">IF(INDIRECT("事前検証計算用!Z"&amp;2+C61)="","",INDIRECT("事前検証計算用!Z"&amp;2+C61))</f>
        <v/>
      </c>
      <c r="F65" s="182"/>
      <c r="G65" s="182" t="str" cm="1">
        <f t="array" aca="1" ref="G65" ca="1">IF(INDIRECT("事前検証計算用!AA"&amp;2+C61)="","",INDIRECT("事前検証計算用!AA"&amp;2+C61))</f>
        <v/>
      </c>
      <c r="H65" s="183"/>
      <c r="I65" s="236" t="str" cm="1">
        <f t="array" aca="1" ref="I65" ca="1">IF(INDIRECT("事前検証計算用!Y"&amp;2+I61)="","",INDIRECT("事前検証計算用!Y"&amp;2+I61))</f>
        <v/>
      </c>
      <c r="J65" s="182"/>
      <c r="K65" s="182" t="str" cm="1">
        <f t="array" aca="1" ref="K65" ca="1">IF(INDIRECT("事前検証計算用!Z"&amp;2+I61)="","",INDIRECT("事前検証計算用!Z"&amp;2+I61))</f>
        <v/>
      </c>
      <c r="L65" s="182"/>
      <c r="M65" s="182" t="str" cm="1">
        <f t="array" aca="1" ref="M65" ca="1">IF(INDIRECT("事前検証計算用!AA"&amp;2+I61)="","",INDIRECT("事前検証計算用!AA"&amp;2+I61))</f>
        <v/>
      </c>
      <c r="N65" s="183"/>
      <c r="O65" s="236" t="str" cm="1">
        <f t="array" aca="1" ref="O65" ca="1">IF(INDIRECT("事前検証計算用!Y"&amp;2+O61)="","",INDIRECT("事前検証計算用!Y"&amp;2+O61))</f>
        <v/>
      </c>
      <c r="P65" s="182"/>
      <c r="Q65" s="182" t="str" cm="1">
        <f t="array" aca="1" ref="Q65" ca="1">IF(INDIRECT("事前検証計算用!Z"&amp;2+O61)="","",INDIRECT("事前検証計算用!Z"&amp;2+O61))</f>
        <v/>
      </c>
      <c r="R65" s="182"/>
      <c r="S65" s="182" t="str" cm="1">
        <f t="array" aca="1" ref="S65" ca="1">IF(INDIRECT("事前検証計算用!AA"&amp;2+O61)="","",INDIRECT("事前検証計算用!AA"&amp;2+O61))</f>
        <v/>
      </c>
      <c r="T65" s="183"/>
      <c r="U65" s="236" t="str" cm="1">
        <f t="array" aca="1" ref="U65" ca="1">IF(INDIRECT("事前検証計算用!Y"&amp;2+U61)="","",INDIRECT("事前検証計算用!Y"&amp;2+U61))</f>
        <v/>
      </c>
      <c r="V65" s="182"/>
      <c r="W65" s="182" t="str" cm="1">
        <f t="array" aca="1" ref="W65" ca="1">IF(INDIRECT("事前検証計算用!Z"&amp;2+U61)="","",INDIRECT("事前検証計算用!Z"&amp;2+U61))</f>
        <v/>
      </c>
      <c r="X65" s="182"/>
      <c r="Y65" s="182" t="str" cm="1">
        <f t="array" aca="1" ref="Y65" ca="1">IF(INDIRECT("事前検証計算用!AA"&amp;2+U61)="","",INDIRECT("事前検証計算用!AA"&amp;2+U61))</f>
        <v/>
      </c>
      <c r="Z65" s="183"/>
      <c r="AA65" s="40"/>
    </row>
    <row r="66" spans="1:27" ht="33" customHeight="1" thickBot="1" x14ac:dyDescent="0.2">
      <c r="A66" s="44"/>
      <c r="B66" s="59" t="s">
        <v>230</v>
      </c>
      <c r="C66" s="233" t="str" cm="1">
        <f t="array" aca="1" ref="C66" ca="1">IF(INDIRECT("事前検証計算用!AE"&amp;2+C61)="","",INDIRECT("事前検証計算用!AE"&amp;2+C61))</f>
        <v/>
      </c>
      <c r="D66" s="185"/>
      <c r="E66" s="185" t="str" cm="1">
        <f t="array" aca="1" ref="E66" ca="1">IF(INDIRECT("事前検証計算用!AF"&amp;2+C61)="","",INDIRECT("事前検証計算用!AF"&amp;2+C61))</f>
        <v/>
      </c>
      <c r="F66" s="185"/>
      <c r="G66" s="185" t="str" cm="1">
        <f t="array" aca="1" ref="G66" ca="1">IF(INDIRECT("事前検証計算用!AG"&amp;2+C61)="","",INDIRECT("事前検証計算用!AG"&amp;2+C61))</f>
        <v/>
      </c>
      <c r="H66" s="186"/>
      <c r="I66" s="233" t="str" cm="1">
        <f t="array" aca="1" ref="I66" ca="1">IF(INDIRECT("事前検証計算用!AE"&amp;2+I61)="","",INDIRECT("事前検証計算用!AE"&amp;2+I61))</f>
        <v/>
      </c>
      <c r="J66" s="185"/>
      <c r="K66" s="185" t="str" cm="1">
        <f t="array" aca="1" ref="K66" ca="1">IF(INDIRECT("事前検証計算用!AF"&amp;2+I61)="","",INDIRECT("事前検証計算用!AF"&amp;2+I61))</f>
        <v/>
      </c>
      <c r="L66" s="185"/>
      <c r="M66" s="185" t="str" cm="1">
        <f t="array" aca="1" ref="M66" ca="1">IF(INDIRECT("事前検証計算用!AG"&amp;2+I61)="","",INDIRECT("事前検証計算用!AG"&amp;2+I61))</f>
        <v/>
      </c>
      <c r="N66" s="186"/>
      <c r="O66" s="233" t="str" cm="1">
        <f t="array" aca="1" ref="O66" ca="1">IF(INDIRECT("事前検証計算用!AE"&amp;2+O61)="","",INDIRECT("事前検証計算用!AE"&amp;2+O61))</f>
        <v/>
      </c>
      <c r="P66" s="185"/>
      <c r="Q66" s="185" t="str" cm="1">
        <f t="array" aca="1" ref="Q66" ca="1">IF(INDIRECT("事前検証計算用!AF"&amp;2+O61)="","",INDIRECT("事前検証計算用!AF"&amp;2+O61))</f>
        <v/>
      </c>
      <c r="R66" s="185"/>
      <c r="S66" s="185" t="str" cm="1">
        <f t="array" aca="1" ref="S66" ca="1">IF(INDIRECT("事前検証計算用!AG"&amp;2+O61)="","",INDIRECT("事前検証計算用!AG"&amp;2+O61))</f>
        <v/>
      </c>
      <c r="T66" s="186"/>
      <c r="U66" s="233" t="str" cm="1">
        <f t="array" aca="1" ref="U66" ca="1">IF(INDIRECT("事前検証計算用!AE"&amp;2+U61)="","",INDIRECT("事前検証計算用!AE"&amp;2+U61))</f>
        <v/>
      </c>
      <c r="V66" s="185"/>
      <c r="W66" s="185" t="str" cm="1">
        <f t="array" aca="1" ref="W66" ca="1">IF(INDIRECT("事前検証計算用!AF"&amp;2+U61)="","",INDIRECT("事前検証計算用!AF"&amp;2+U61))</f>
        <v/>
      </c>
      <c r="X66" s="185"/>
      <c r="Y66" s="185" t="str" cm="1">
        <f t="array" aca="1" ref="Y66" ca="1">IF(INDIRECT("事前検証計算用!AG"&amp;2+U61)="","",INDIRECT("事前検証計算用!AG"&amp;2+U61))</f>
        <v/>
      </c>
      <c r="Z66" s="186"/>
      <c r="AA66" s="40"/>
    </row>
    <row r="67" spans="1:27" ht="74.25" customHeight="1" x14ac:dyDescent="0.15">
      <c r="B67" s="42"/>
      <c r="C67" s="244">
        <v>33</v>
      </c>
      <c r="D67" s="245"/>
      <c r="E67" s="241" t="str" cm="1">
        <f t="array" aca="1" ref="E67" ca="1">IF(INDIRECT("事前検証計算用!U"&amp;2+C67)="","",INDIRECT("事前検証計算用!U"&amp;2+C67))</f>
        <v/>
      </c>
      <c r="F67" s="242"/>
      <c r="G67" s="242"/>
      <c r="H67" s="243"/>
      <c r="I67" s="244">
        <v>34</v>
      </c>
      <c r="J67" s="245"/>
      <c r="K67" s="241" t="str" cm="1">
        <f t="array" aca="1" ref="K67" ca="1">IF(INDIRECT("事前検証計算用!U"&amp;2+I67)="","",INDIRECT("事前検証計算用!U"&amp;2+I67))</f>
        <v/>
      </c>
      <c r="L67" s="242"/>
      <c r="M67" s="242"/>
      <c r="N67" s="243"/>
      <c r="O67" s="244">
        <v>35</v>
      </c>
      <c r="P67" s="245"/>
      <c r="Q67" s="241" t="str" cm="1">
        <f t="array" aca="1" ref="Q67" ca="1">IF(INDIRECT("事前検証計算用!U"&amp;2+O67)="","",INDIRECT("事前検証計算用!U"&amp;2+O67))</f>
        <v/>
      </c>
      <c r="R67" s="242"/>
      <c r="S67" s="242"/>
      <c r="T67" s="243"/>
      <c r="U67" s="244">
        <v>36</v>
      </c>
      <c r="V67" s="245"/>
      <c r="W67" s="241" t="str" cm="1">
        <f t="array" aca="1" ref="W67" ca="1">IF(INDIRECT("事前検証計算用!U"&amp;2+U67)="","",INDIRECT("事前検証計算用!U"&amp;2+U67))</f>
        <v/>
      </c>
      <c r="X67" s="242"/>
      <c r="Y67" s="242"/>
      <c r="Z67" s="243"/>
      <c r="AA67" s="40"/>
    </row>
    <row r="68" spans="1:27" ht="22.5" customHeight="1" thickBot="1" x14ac:dyDescent="0.2">
      <c r="B68" s="41"/>
      <c r="C68" s="211" t="s">
        <v>225</v>
      </c>
      <c r="D68" s="212"/>
      <c r="E68" s="213" t="s">
        <v>226</v>
      </c>
      <c r="F68" s="212"/>
      <c r="G68" s="213" t="s">
        <v>227</v>
      </c>
      <c r="H68" s="214"/>
      <c r="I68" s="211" t="s">
        <v>225</v>
      </c>
      <c r="J68" s="212"/>
      <c r="K68" s="213" t="s">
        <v>226</v>
      </c>
      <c r="L68" s="212"/>
      <c r="M68" s="213" t="s">
        <v>227</v>
      </c>
      <c r="N68" s="214"/>
      <c r="O68" s="211" t="s">
        <v>225</v>
      </c>
      <c r="P68" s="212"/>
      <c r="Q68" s="213" t="s">
        <v>226</v>
      </c>
      <c r="R68" s="212"/>
      <c r="S68" s="213" t="s">
        <v>227</v>
      </c>
      <c r="T68" s="214"/>
      <c r="U68" s="211" t="s">
        <v>225</v>
      </c>
      <c r="V68" s="212"/>
      <c r="W68" s="213" t="s">
        <v>226</v>
      </c>
      <c r="X68" s="212"/>
      <c r="Y68" s="213" t="s">
        <v>227</v>
      </c>
      <c r="Z68" s="214"/>
      <c r="AA68" s="40"/>
    </row>
    <row r="69" spans="1:27" ht="33" customHeight="1" x14ac:dyDescent="0.15">
      <c r="A69" s="44"/>
      <c r="B69" s="57" t="s">
        <v>224</v>
      </c>
      <c r="C69" s="238" t="str" cm="1">
        <f t="array" aca="1" ref="C69" ca="1">IF(INDIRECT("事前検証計算用!V"&amp;2+C67)="","",INDIRECT("事前検証計算用!V"&amp;2+C67))</f>
        <v/>
      </c>
      <c r="D69" s="188"/>
      <c r="E69" s="239" t="str" cm="1">
        <f t="array" aca="1" ref="E69" ca="1">IF(INDIRECT("事前検証計算用!W"&amp;2+C67)="","",INDIRECT("事前検証計算用!W"&amp;2+C67))</f>
        <v/>
      </c>
      <c r="F69" s="238"/>
      <c r="G69" s="239" t="str" cm="1">
        <f t="array" aca="1" ref="G69" ca="1">IF(INDIRECT("事前検証計算用!X"&amp;2+C67)="","",INDIRECT("事前検証計算用!X"&amp;2+C67))</f>
        <v/>
      </c>
      <c r="H69" s="240"/>
      <c r="I69" s="238" t="str" cm="1">
        <f t="array" aca="1" ref="I69" ca="1">IF(INDIRECT("事前検証計算用!V"&amp;2+I67)="","",INDIRECT("事前検証計算用!V"&amp;2+I67))</f>
        <v/>
      </c>
      <c r="J69" s="188"/>
      <c r="K69" s="239" t="str" cm="1">
        <f t="array" aca="1" ref="K69" ca="1">IF(INDIRECT("事前検証計算用!W"&amp;2+I67)="","",INDIRECT("事前検証計算用!W"&amp;2+I67))</f>
        <v/>
      </c>
      <c r="L69" s="238"/>
      <c r="M69" s="239" t="str" cm="1">
        <f t="array" aca="1" ref="M69" ca="1">IF(INDIRECT("事前検証計算用!X"&amp;2+I67)="","",INDIRECT("事前検証計算用!X"&amp;2+I67))</f>
        <v/>
      </c>
      <c r="N69" s="240"/>
      <c r="O69" s="238" t="str" cm="1">
        <f t="array" aca="1" ref="O69" ca="1">IF(INDIRECT("事前検証計算用!V"&amp;2+O67)="","",INDIRECT("事前検証計算用!V"&amp;2+O67))</f>
        <v/>
      </c>
      <c r="P69" s="188"/>
      <c r="Q69" s="239" t="str" cm="1">
        <f t="array" aca="1" ref="Q69" ca="1">IF(INDIRECT("事前検証計算用!W"&amp;2+O67)="","",INDIRECT("事前検証計算用!W"&amp;2+O67))</f>
        <v/>
      </c>
      <c r="R69" s="238"/>
      <c r="S69" s="239" t="str" cm="1">
        <f t="array" aca="1" ref="S69" ca="1">IF(INDIRECT("事前検証計算用!X"&amp;2+O67)="","",INDIRECT("事前検証計算用!X"&amp;2+O67))</f>
        <v/>
      </c>
      <c r="T69" s="240"/>
      <c r="U69" s="238" t="str" cm="1">
        <f t="array" aca="1" ref="U69" ca="1">IF(INDIRECT("事前検証計算用!V"&amp;2+U67)="","",INDIRECT("事前検証計算用!V"&amp;2+U67))</f>
        <v/>
      </c>
      <c r="V69" s="188"/>
      <c r="W69" s="239" t="str" cm="1">
        <f t="array" aca="1" ref="W69" ca="1">IF(INDIRECT("事前検証計算用!W"&amp;2+U67)="","",INDIRECT("事前検証計算用!W"&amp;2+U67))</f>
        <v/>
      </c>
      <c r="X69" s="238"/>
      <c r="Y69" s="239" t="str" cm="1">
        <f t="array" aca="1" ref="Y69" ca="1">IF(INDIRECT("事前検証計算用!X"&amp;2+U67)="","",INDIRECT("事前検証計算用!X"&amp;2+U67))</f>
        <v/>
      </c>
      <c r="Z69" s="240"/>
      <c r="AA69" s="40"/>
    </row>
    <row r="70" spans="1:27" ht="33" customHeight="1" x14ac:dyDescent="0.15">
      <c r="A70" s="44"/>
      <c r="B70" s="58" t="s">
        <v>228</v>
      </c>
      <c r="C70" s="236" t="str" cm="1">
        <f t="array" aca="1" ref="C70" ca="1">IF(INDIRECT("事前検証計算用!AB"&amp;2+C67)="","",INDIRECT("事前検証計算用!AB"&amp;2+C67))</f>
        <v/>
      </c>
      <c r="D70" s="182"/>
      <c r="E70" s="182" t="str" cm="1">
        <f t="array" aca="1" ref="E70" ca="1">IF(INDIRECT("事前検証計算用!AC"&amp;2+C67)="","",INDIRECT("事前検証計算用!AC"&amp;2+C67))</f>
        <v/>
      </c>
      <c r="F70" s="182"/>
      <c r="G70" s="182" t="str" cm="1">
        <f t="array" aca="1" ref="G70" ca="1">IF(INDIRECT("事前検証計算用!AD"&amp;2+C67)="","",INDIRECT("事前検証計算用!AD"&amp;2+C67))</f>
        <v/>
      </c>
      <c r="H70" s="183"/>
      <c r="I70" s="236" t="str" cm="1">
        <f t="array" aca="1" ref="I70" ca="1">IF(INDIRECT("事前検証計算用!AB"&amp;2+I67)="","",INDIRECT("事前検証計算用!AB"&amp;2+I67))</f>
        <v/>
      </c>
      <c r="J70" s="182"/>
      <c r="K70" s="182" t="str" cm="1">
        <f t="array" aca="1" ref="K70" ca="1">IF(INDIRECT("事前検証計算用!AC"&amp;2+I67)="","",INDIRECT("事前検証計算用!AC"&amp;2+I67))</f>
        <v/>
      </c>
      <c r="L70" s="182"/>
      <c r="M70" s="182" t="str" cm="1">
        <f t="array" aca="1" ref="M70" ca="1">IF(INDIRECT("事前検証計算用!AD"&amp;2+I67)="","",INDIRECT("事前検証計算用!AD"&amp;2+I67))</f>
        <v/>
      </c>
      <c r="N70" s="183"/>
      <c r="O70" s="236" t="str" cm="1">
        <f t="array" aca="1" ref="O70" ca="1">IF(INDIRECT("事前検証計算用!AB"&amp;2+O67)="","",INDIRECT("事前検証計算用!AB"&amp;2+O67))</f>
        <v/>
      </c>
      <c r="P70" s="182"/>
      <c r="Q70" s="182" t="str" cm="1">
        <f t="array" aca="1" ref="Q70" ca="1">IF(INDIRECT("事前検証計算用!AC"&amp;2+O67)="","",INDIRECT("事前検証計算用!AC"&amp;2+O67))</f>
        <v/>
      </c>
      <c r="R70" s="182"/>
      <c r="S70" s="182" t="str" cm="1">
        <f t="array" aca="1" ref="S70" ca="1">IF(INDIRECT("事前検証計算用!AD"&amp;2+O67)="","",INDIRECT("事前検証計算用!AD"&amp;2+O67))</f>
        <v/>
      </c>
      <c r="T70" s="183"/>
      <c r="U70" s="236" t="str" cm="1">
        <f t="array" aca="1" ref="U70" ca="1">IF(INDIRECT("事前検証計算用!AB"&amp;2+U67)="","",INDIRECT("事前検証計算用!AB"&amp;2+U67))</f>
        <v/>
      </c>
      <c r="V70" s="182"/>
      <c r="W70" s="182" t="str" cm="1">
        <f t="array" aca="1" ref="W70" ca="1">IF(INDIRECT("事前検証計算用!AC"&amp;2+U67)="","",INDIRECT("事前検証計算用!AC"&amp;2+U67))</f>
        <v/>
      </c>
      <c r="X70" s="182"/>
      <c r="Y70" s="182" t="str" cm="1">
        <f t="array" aca="1" ref="Y70" ca="1">IF(INDIRECT("事前検証計算用!AD"&amp;2+U67)="","",INDIRECT("事前検証計算用!AD"&amp;2+U67))</f>
        <v/>
      </c>
      <c r="Z70" s="183"/>
      <c r="AA70" s="40"/>
    </row>
    <row r="71" spans="1:27" ht="33" customHeight="1" x14ac:dyDescent="0.15">
      <c r="A71" s="44"/>
      <c r="B71" s="58" t="s">
        <v>229</v>
      </c>
      <c r="C71" s="236" t="str" cm="1">
        <f t="array" aca="1" ref="C71" ca="1">IF(INDIRECT("事前検証計算用!Y"&amp;2+C67)="","",INDIRECT("事前検証計算用!Y"&amp;2+C67))</f>
        <v/>
      </c>
      <c r="D71" s="182"/>
      <c r="E71" s="182" t="str" cm="1">
        <f t="array" aca="1" ref="E71" ca="1">IF(INDIRECT("事前検証計算用!Z"&amp;2+C67)="","",INDIRECT("事前検証計算用!Z"&amp;2+C67))</f>
        <v/>
      </c>
      <c r="F71" s="182"/>
      <c r="G71" s="182" t="str" cm="1">
        <f t="array" aca="1" ref="G71" ca="1">IF(INDIRECT("事前検証計算用!AA"&amp;2+C67)="","",INDIRECT("事前検証計算用!AA"&amp;2+C67))</f>
        <v/>
      </c>
      <c r="H71" s="183"/>
      <c r="I71" s="236" t="str" cm="1">
        <f t="array" aca="1" ref="I71" ca="1">IF(INDIRECT("事前検証計算用!Y"&amp;2+I67)="","",INDIRECT("事前検証計算用!Y"&amp;2+I67))</f>
        <v/>
      </c>
      <c r="J71" s="182"/>
      <c r="K71" s="182" t="str" cm="1">
        <f t="array" aca="1" ref="K71" ca="1">IF(INDIRECT("事前検証計算用!Z"&amp;2+I67)="","",INDIRECT("事前検証計算用!Z"&amp;2+I67))</f>
        <v/>
      </c>
      <c r="L71" s="182"/>
      <c r="M71" s="182" t="str" cm="1">
        <f t="array" aca="1" ref="M71" ca="1">IF(INDIRECT("事前検証計算用!AA"&amp;2+I67)="","",INDIRECT("事前検証計算用!AA"&amp;2+I67))</f>
        <v/>
      </c>
      <c r="N71" s="183"/>
      <c r="O71" s="236" t="str" cm="1">
        <f t="array" aca="1" ref="O71" ca="1">IF(INDIRECT("事前検証計算用!Y"&amp;2+O67)="","",INDIRECT("事前検証計算用!Y"&amp;2+O67))</f>
        <v/>
      </c>
      <c r="P71" s="182"/>
      <c r="Q71" s="182" t="str" cm="1">
        <f t="array" aca="1" ref="Q71" ca="1">IF(INDIRECT("事前検証計算用!Z"&amp;2+O67)="","",INDIRECT("事前検証計算用!Z"&amp;2+O67))</f>
        <v/>
      </c>
      <c r="R71" s="182"/>
      <c r="S71" s="182" t="str" cm="1">
        <f t="array" aca="1" ref="S71" ca="1">IF(INDIRECT("事前検証計算用!AA"&amp;2+O67)="","",INDIRECT("事前検証計算用!AA"&amp;2+O67))</f>
        <v/>
      </c>
      <c r="T71" s="183"/>
      <c r="U71" s="236" t="str" cm="1">
        <f t="array" aca="1" ref="U71" ca="1">IF(INDIRECT("事前検証計算用!Y"&amp;2+U67)="","",INDIRECT("事前検証計算用!Y"&amp;2+U67))</f>
        <v/>
      </c>
      <c r="V71" s="182"/>
      <c r="W71" s="182" t="str" cm="1">
        <f t="array" aca="1" ref="W71" ca="1">IF(INDIRECT("事前検証計算用!Z"&amp;2+U67)="","",INDIRECT("事前検証計算用!Z"&amp;2+U67))</f>
        <v/>
      </c>
      <c r="X71" s="182"/>
      <c r="Y71" s="182" t="str" cm="1">
        <f t="array" aca="1" ref="Y71" ca="1">IF(INDIRECT("事前検証計算用!AA"&amp;2+U67)="","",INDIRECT("事前検証計算用!AA"&amp;2+U67))</f>
        <v/>
      </c>
      <c r="Z71" s="183"/>
      <c r="AA71" s="40"/>
    </row>
    <row r="72" spans="1:27" ht="33" customHeight="1" thickBot="1" x14ac:dyDescent="0.2">
      <c r="A72" s="44"/>
      <c r="B72" s="59" t="s">
        <v>230</v>
      </c>
      <c r="C72" s="233" t="str" cm="1">
        <f t="array" aca="1" ref="C72" ca="1">IF(INDIRECT("事前検証計算用!AE"&amp;2+C67)="","",INDIRECT("事前検証計算用!AE"&amp;2+C67))</f>
        <v/>
      </c>
      <c r="D72" s="185"/>
      <c r="E72" s="185" t="str" cm="1">
        <f t="array" aca="1" ref="E72" ca="1">IF(INDIRECT("事前検証計算用!AF"&amp;2+C67)="","",INDIRECT("事前検証計算用!AF"&amp;2+C67))</f>
        <v/>
      </c>
      <c r="F72" s="185"/>
      <c r="G72" s="185" t="str" cm="1">
        <f t="array" aca="1" ref="G72" ca="1">IF(INDIRECT("事前検証計算用!AG"&amp;2+C67)="","",INDIRECT("事前検証計算用!AG"&amp;2+C67))</f>
        <v/>
      </c>
      <c r="H72" s="186"/>
      <c r="I72" s="233" t="str" cm="1">
        <f t="array" aca="1" ref="I72" ca="1">IF(INDIRECT("事前検証計算用!AE"&amp;2+I67)="","",INDIRECT("事前検証計算用!AE"&amp;2+I67))</f>
        <v/>
      </c>
      <c r="J72" s="185"/>
      <c r="K72" s="185" t="str" cm="1">
        <f t="array" aca="1" ref="K72" ca="1">IF(INDIRECT("事前検証計算用!AF"&amp;2+I67)="","",INDIRECT("事前検証計算用!AF"&amp;2+I67))</f>
        <v/>
      </c>
      <c r="L72" s="185"/>
      <c r="M72" s="185" t="str" cm="1">
        <f t="array" aca="1" ref="M72" ca="1">IF(INDIRECT("事前検証計算用!AG"&amp;2+I67)="","",INDIRECT("事前検証計算用!AG"&amp;2+I67))</f>
        <v/>
      </c>
      <c r="N72" s="186"/>
      <c r="O72" s="233" t="str" cm="1">
        <f t="array" aca="1" ref="O72" ca="1">IF(INDIRECT("事前検証計算用!AE"&amp;2+O67)="","",INDIRECT("事前検証計算用!AE"&amp;2+O67))</f>
        <v/>
      </c>
      <c r="P72" s="185"/>
      <c r="Q72" s="185" t="str" cm="1">
        <f t="array" aca="1" ref="Q72" ca="1">IF(INDIRECT("事前検証計算用!AF"&amp;2+O67)="","",INDIRECT("事前検証計算用!AF"&amp;2+O67))</f>
        <v/>
      </c>
      <c r="R72" s="185"/>
      <c r="S72" s="185" t="str" cm="1">
        <f t="array" aca="1" ref="S72" ca="1">IF(INDIRECT("事前検証計算用!AG"&amp;2+O67)="","",INDIRECT("事前検証計算用!AG"&amp;2+O67))</f>
        <v/>
      </c>
      <c r="T72" s="186"/>
      <c r="U72" s="233" t="str" cm="1">
        <f t="array" aca="1" ref="U72" ca="1">IF(INDIRECT("事前検証計算用!AE"&amp;2+U67)="","",INDIRECT("事前検証計算用!AE"&amp;2+U67))</f>
        <v/>
      </c>
      <c r="V72" s="185"/>
      <c r="W72" s="185" t="str" cm="1">
        <f t="array" aca="1" ref="W72" ca="1">IF(INDIRECT("事前検証計算用!AF"&amp;2+U67)="","",INDIRECT("事前検証計算用!AF"&amp;2+U67))</f>
        <v/>
      </c>
      <c r="X72" s="185"/>
      <c r="Y72" s="185" t="str" cm="1">
        <f t="array" aca="1" ref="Y72" ca="1">IF(INDIRECT("事前検証計算用!AG"&amp;2+U67)="","",INDIRECT("事前検証計算用!AG"&amp;2+U67))</f>
        <v/>
      </c>
      <c r="Z72" s="186"/>
      <c r="AA72" s="40"/>
    </row>
    <row r="73" spans="1:27" ht="74.25" customHeight="1" x14ac:dyDescent="0.15">
      <c r="B73" s="42"/>
      <c r="C73" s="244">
        <v>37</v>
      </c>
      <c r="D73" s="245"/>
      <c r="E73" s="241" t="str" cm="1">
        <f t="array" aca="1" ref="E73" ca="1">IF(INDIRECT("事前検証計算用!U"&amp;2+C73)="","",INDIRECT("事前検証計算用!U"&amp;2+C73))</f>
        <v/>
      </c>
      <c r="F73" s="242"/>
      <c r="G73" s="242"/>
      <c r="H73" s="243"/>
      <c r="I73" s="244">
        <v>38</v>
      </c>
      <c r="J73" s="245"/>
      <c r="K73" s="241" t="str" cm="1">
        <f t="array" aca="1" ref="K73" ca="1">IF(INDIRECT("事前検証計算用!U"&amp;2+I73)="","",INDIRECT("事前検証計算用!U"&amp;2+I73))</f>
        <v/>
      </c>
      <c r="L73" s="242"/>
      <c r="M73" s="242"/>
      <c r="N73" s="243"/>
      <c r="O73" s="244">
        <v>39</v>
      </c>
      <c r="P73" s="245"/>
      <c r="Q73" s="241" t="str" cm="1">
        <f t="array" aca="1" ref="Q73" ca="1">IF(INDIRECT("事前検証計算用!U"&amp;2+O73)="","",INDIRECT("事前検証計算用!U"&amp;2+O73))</f>
        <v/>
      </c>
      <c r="R73" s="242"/>
      <c r="S73" s="242"/>
      <c r="T73" s="243"/>
      <c r="U73" s="244">
        <v>40</v>
      </c>
      <c r="V73" s="245"/>
      <c r="W73" s="241" t="str" cm="1">
        <f t="array" aca="1" ref="W73" ca="1">IF(INDIRECT("事前検証計算用!U"&amp;2+U73)="","",INDIRECT("事前検証計算用!U"&amp;2+U73))</f>
        <v/>
      </c>
      <c r="X73" s="242"/>
      <c r="Y73" s="242"/>
      <c r="Z73" s="243"/>
      <c r="AA73" s="40"/>
    </row>
    <row r="74" spans="1:27" ht="22.5" customHeight="1" thickBot="1" x14ac:dyDescent="0.2">
      <c r="B74" s="41"/>
      <c r="C74" s="211" t="s">
        <v>225</v>
      </c>
      <c r="D74" s="212"/>
      <c r="E74" s="213" t="s">
        <v>226</v>
      </c>
      <c r="F74" s="212"/>
      <c r="G74" s="213" t="s">
        <v>227</v>
      </c>
      <c r="H74" s="214"/>
      <c r="I74" s="211" t="s">
        <v>225</v>
      </c>
      <c r="J74" s="212"/>
      <c r="K74" s="213" t="s">
        <v>226</v>
      </c>
      <c r="L74" s="212"/>
      <c r="M74" s="213" t="s">
        <v>227</v>
      </c>
      <c r="N74" s="214"/>
      <c r="O74" s="211" t="s">
        <v>225</v>
      </c>
      <c r="P74" s="212"/>
      <c r="Q74" s="213" t="s">
        <v>226</v>
      </c>
      <c r="R74" s="212"/>
      <c r="S74" s="213" t="s">
        <v>227</v>
      </c>
      <c r="T74" s="214"/>
      <c r="U74" s="211" t="s">
        <v>225</v>
      </c>
      <c r="V74" s="212"/>
      <c r="W74" s="213" t="s">
        <v>226</v>
      </c>
      <c r="X74" s="212"/>
      <c r="Y74" s="213" t="s">
        <v>227</v>
      </c>
      <c r="Z74" s="214"/>
      <c r="AA74" s="40"/>
    </row>
    <row r="75" spans="1:27" ht="33" customHeight="1" x14ac:dyDescent="0.15">
      <c r="A75" s="44"/>
      <c r="B75" s="57" t="s">
        <v>224</v>
      </c>
      <c r="C75" s="238" t="str" cm="1">
        <f t="array" aca="1" ref="C75" ca="1">IF(INDIRECT("事前検証計算用!V"&amp;2+C73)="","",INDIRECT("事前検証計算用!V"&amp;2+C73))</f>
        <v/>
      </c>
      <c r="D75" s="188"/>
      <c r="E75" s="239" t="str" cm="1">
        <f t="array" aca="1" ref="E75" ca="1">IF(INDIRECT("事前検証計算用!W"&amp;2+C73)="","",INDIRECT("事前検証計算用!W"&amp;2+C73))</f>
        <v/>
      </c>
      <c r="F75" s="238"/>
      <c r="G75" s="239" t="str" cm="1">
        <f t="array" aca="1" ref="G75" ca="1">IF(INDIRECT("事前検証計算用!X"&amp;2+C73)="","",INDIRECT("事前検証計算用!X"&amp;2+C73))</f>
        <v/>
      </c>
      <c r="H75" s="240"/>
      <c r="I75" s="238" t="str" cm="1">
        <f t="array" aca="1" ref="I75" ca="1">IF(INDIRECT("事前検証計算用!V"&amp;2+I73)="","",INDIRECT("事前検証計算用!V"&amp;2+I73))</f>
        <v/>
      </c>
      <c r="J75" s="188"/>
      <c r="K75" s="239" t="str" cm="1">
        <f t="array" aca="1" ref="K75" ca="1">IF(INDIRECT("事前検証計算用!W"&amp;2+I73)="","",INDIRECT("事前検証計算用!W"&amp;2+I73))</f>
        <v/>
      </c>
      <c r="L75" s="238"/>
      <c r="M75" s="239" t="str" cm="1">
        <f t="array" aca="1" ref="M75" ca="1">IF(INDIRECT("事前検証計算用!X"&amp;2+I73)="","",INDIRECT("事前検証計算用!X"&amp;2+I73))</f>
        <v/>
      </c>
      <c r="N75" s="240"/>
      <c r="O75" s="238" t="str" cm="1">
        <f t="array" aca="1" ref="O75" ca="1">IF(INDIRECT("事前検証計算用!V"&amp;2+O73)="","",INDIRECT("事前検証計算用!V"&amp;2+O73))</f>
        <v/>
      </c>
      <c r="P75" s="188"/>
      <c r="Q75" s="239" t="str" cm="1">
        <f t="array" aca="1" ref="Q75" ca="1">IF(INDIRECT("事前検証計算用!W"&amp;2+O73)="","",INDIRECT("事前検証計算用!W"&amp;2+O73))</f>
        <v/>
      </c>
      <c r="R75" s="238"/>
      <c r="S75" s="239" t="str" cm="1">
        <f t="array" aca="1" ref="S75" ca="1">IF(INDIRECT("事前検証計算用!X"&amp;2+O73)="","",INDIRECT("事前検証計算用!X"&amp;2+O73))</f>
        <v/>
      </c>
      <c r="T75" s="240"/>
      <c r="U75" s="238" t="str" cm="1">
        <f t="array" aca="1" ref="U75" ca="1">IF(INDIRECT("事前検証計算用!V"&amp;2+U73)="","",INDIRECT("事前検証計算用!V"&amp;2+U73))</f>
        <v/>
      </c>
      <c r="V75" s="188"/>
      <c r="W75" s="239" t="str" cm="1">
        <f t="array" aca="1" ref="W75" ca="1">IF(INDIRECT("事前検証計算用!W"&amp;2+U73)="","",INDIRECT("事前検証計算用!W"&amp;2+U73))</f>
        <v/>
      </c>
      <c r="X75" s="238"/>
      <c r="Y75" s="239" t="str" cm="1">
        <f t="array" aca="1" ref="Y75" ca="1">IF(INDIRECT("事前検証計算用!X"&amp;2+U73)="","",INDIRECT("事前検証計算用!X"&amp;2+U73))</f>
        <v/>
      </c>
      <c r="Z75" s="240"/>
      <c r="AA75" s="40"/>
    </row>
    <row r="76" spans="1:27" ht="33" customHeight="1" x14ac:dyDescent="0.15">
      <c r="A76" s="44"/>
      <c r="B76" s="58" t="s">
        <v>228</v>
      </c>
      <c r="C76" s="236" t="str" cm="1">
        <f t="array" aca="1" ref="C76" ca="1">IF(INDIRECT("事前検証計算用!AB"&amp;2+C73)="","",INDIRECT("事前検証計算用!AB"&amp;2+C73))</f>
        <v/>
      </c>
      <c r="D76" s="182"/>
      <c r="E76" s="182" t="str" cm="1">
        <f t="array" aca="1" ref="E76" ca="1">IF(INDIRECT("事前検証計算用!AC"&amp;2+C73)="","",INDIRECT("事前検証計算用!AC"&amp;2+C73))</f>
        <v/>
      </c>
      <c r="F76" s="182"/>
      <c r="G76" s="182" t="str" cm="1">
        <f t="array" aca="1" ref="G76" ca="1">IF(INDIRECT("事前検証計算用!AD"&amp;2+C73)="","",INDIRECT("事前検証計算用!AD"&amp;2+C73))</f>
        <v/>
      </c>
      <c r="H76" s="183"/>
      <c r="I76" s="236" t="str" cm="1">
        <f t="array" aca="1" ref="I76" ca="1">IF(INDIRECT("事前検証計算用!AB"&amp;2+I73)="","",INDIRECT("事前検証計算用!AB"&amp;2+I73))</f>
        <v/>
      </c>
      <c r="J76" s="182"/>
      <c r="K76" s="182" t="str" cm="1">
        <f t="array" aca="1" ref="K76" ca="1">IF(INDIRECT("事前検証計算用!AC"&amp;2+I73)="","",INDIRECT("事前検証計算用!AC"&amp;2+I73))</f>
        <v/>
      </c>
      <c r="L76" s="182"/>
      <c r="M76" s="182" t="str" cm="1">
        <f t="array" aca="1" ref="M76" ca="1">IF(INDIRECT("事前検証計算用!AD"&amp;2+I73)="","",INDIRECT("事前検証計算用!AD"&amp;2+I73))</f>
        <v/>
      </c>
      <c r="N76" s="183"/>
      <c r="O76" s="236" t="str" cm="1">
        <f t="array" aca="1" ref="O76" ca="1">IF(INDIRECT("事前検証計算用!AB"&amp;2+O73)="","",INDIRECT("事前検証計算用!AB"&amp;2+O73))</f>
        <v/>
      </c>
      <c r="P76" s="182"/>
      <c r="Q76" s="182" t="str" cm="1">
        <f t="array" aca="1" ref="Q76" ca="1">IF(INDIRECT("事前検証計算用!AC"&amp;2+O73)="","",INDIRECT("事前検証計算用!AC"&amp;2+O73))</f>
        <v/>
      </c>
      <c r="R76" s="182"/>
      <c r="S76" s="182" t="str" cm="1">
        <f t="array" aca="1" ref="S76" ca="1">IF(INDIRECT("事前検証計算用!AD"&amp;2+O73)="","",INDIRECT("事前検証計算用!AD"&amp;2+O73))</f>
        <v/>
      </c>
      <c r="T76" s="183"/>
      <c r="U76" s="236" t="str" cm="1">
        <f t="array" aca="1" ref="U76" ca="1">IF(INDIRECT("事前検証計算用!AB"&amp;2+U73)="","",INDIRECT("事前検証計算用!AB"&amp;2+U73))</f>
        <v/>
      </c>
      <c r="V76" s="182"/>
      <c r="W76" s="182" t="str" cm="1">
        <f t="array" aca="1" ref="W76" ca="1">IF(INDIRECT("事前検証計算用!AC"&amp;2+U73)="","",INDIRECT("事前検証計算用!AC"&amp;2+U73))</f>
        <v/>
      </c>
      <c r="X76" s="182"/>
      <c r="Y76" s="182" t="str" cm="1">
        <f t="array" aca="1" ref="Y76" ca="1">IF(INDIRECT("事前検証計算用!AD"&amp;2+U73)="","",INDIRECT("事前検証計算用!AD"&amp;2+U73))</f>
        <v/>
      </c>
      <c r="Z76" s="183"/>
      <c r="AA76" s="40"/>
    </row>
    <row r="77" spans="1:27" ht="33" customHeight="1" x14ac:dyDescent="0.15">
      <c r="A77" s="44"/>
      <c r="B77" s="58" t="s">
        <v>229</v>
      </c>
      <c r="C77" s="236" t="str" cm="1">
        <f t="array" aca="1" ref="C77" ca="1">IF(INDIRECT("事前検証計算用!Y"&amp;2+C73)="","",INDIRECT("事前検証計算用!Y"&amp;2+C73))</f>
        <v/>
      </c>
      <c r="D77" s="182"/>
      <c r="E77" s="182" t="str" cm="1">
        <f t="array" aca="1" ref="E77" ca="1">IF(INDIRECT("事前検証計算用!Z"&amp;2+C73)="","",INDIRECT("事前検証計算用!Z"&amp;2+C73))</f>
        <v/>
      </c>
      <c r="F77" s="182"/>
      <c r="G77" s="182" t="str" cm="1">
        <f t="array" aca="1" ref="G77" ca="1">IF(INDIRECT("事前検証計算用!AA"&amp;2+C73)="","",INDIRECT("事前検証計算用!AA"&amp;2+C73))</f>
        <v/>
      </c>
      <c r="H77" s="183"/>
      <c r="I77" s="236" t="str" cm="1">
        <f t="array" aca="1" ref="I77" ca="1">IF(INDIRECT("事前検証計算用!Y"&amp;2+I73)="","",INDIRECT("事前検証計算用!Y"&amp;2+I73))</f>
        <v/>
      </c>
      <c r="J77" s="182"/>
      <c r="K77" s="182" t="str" cm="1">
        <f t="array" aca="1" ref="K77" ca="1">IF(INDIRECT("事前検証計算用!Z"&amp;2+I73)="","",INDIRECT("事前検証計算用!Z"&amp;2+I73))</f>
        <v/>
      </c>
      <c r="L77" s="182"/>
      <c r="M77" s="182" t="str" cm="1">
        <f t="array" aca="1" ref="M77" ca="1">IF(INDIRECT("事前検証計算用!AA"&amp;2+I73)="","",INDIRECT("事前検証計算用!AA"&amp;2+I73))</f>
        <v/>
      </c>
      <c r="N77" s="183"/>
      <c r="O77" s="236" t="str" cm="1">
        <f t="array" aca="1" ref="O77" ca="1">IF(INDIRECT("事前検証計算用!Y"&amp;2+O73)="","",INDIRECT("事前検証計算用!Y"&amp;2+O73))</f>
        <v/>
      </c>
      <c r="P77" s="182"/>
      <c r="Q77" s="182" t="str" cm="1">
        <f t="array" aca="1" ref="Q77" ca="1">IF(INDIRECT("事前検証計算用!Z"&amp;2+O73)="","",INDIRECT("事前検証計算用!Z"&amp;2+O73))</f>
        <v/>
      </c>
      <c r="R77" s="182"/>
      <c r="S77" s="182" t="str" cm="1">
        <f t="array" aca="1" ref="S77" ca="1">IF(INDIRECT("事前検証計算用!AA"&amp;2+O73)="","",INDIRECT("事前検証計算用!AA"&amp;2+O73))</f>
        <v/>
      </c>
      <c r="T77" s="183"/>
      <c r="U77" s="236" t="str" cm="1">
        <f t="array" aca="1" ref="U77" ca="1">IF(INDIRECT("事前検証計算用!Y"&amp;2+U73)="","",INDIRECT("事前検証計算用!Y"&amp;2+U73))</f>
        <v/>
      </c>
      <c r="V77" s="182"/>
      <c r="W77" s="182" t="str" cm="1">
        <f t="array" aca="1" ref="W77" ca="1">IF(INDIRECT("事前検証計算用!Z"&amp;2+U73)="","",INDIRECT("事前検証計算用!Z"&amp;2+U73))</f>
        <v/>
      </c>
      <c r="X77" s="182"/>
      <c r="Y77" s="182" t="str" cm="1">
        <f t="array" aca="1" ref="Y77" ca="1">IF(INDIRECT("事前検証計算用!AA"&amp;2+U73)="","",INDIRECT("事前検証計算用!AA"&amp;2+U73))</f>
        <v/>
      </c>
      <c r="Z77" s="183"/>
      <c r="AA77" s="40"/>
    </row>
    <row r="78" spans="1:27" ht="33" customHeight="1" thickBot="1" x14ac:dyDescent="0.2">
      <c r="A78" s="44"/>
      <c r="B78" s="59" t="s">
        <v>230</v>
      </c>
      <c r="C78" s="233" t="str" cm="1">
        <f t="array" aca="1" ref="C78" ca="1">IF(INDIRECT("事前検証計算用!AE"&amp;2+C73)="","",INDIRECT("事前検証計算用!AE"&amp;2+C73))</f>
        <v/>
      </c>
      <c r="D78" s="185"/>
      <c r="E78" s="185" t="str" cm="1">
        <f t="array" aca="1" ref="E78" ca="1">IF(INDIRECT("事前検証計算用!AF"&amp;2+C73)="","",INDIRECT("事前検証計算用!AF"&amp;2+C73))</f>
        <v/>
      </c>
      <c r="F78" s="185"/>
      <c r="G78" s="185" t="str" cm="1">
        <f t="array" aca="1" ref="G78" ca="1">IF(INDIRECT("事前検証計算用!AG"&amp;2+C73)="","",INDIRECT("事前検証計算用!AG"&amp;2+C73))</f>
        <v/>
      </c>
      <c r="H78" s="186"/>
      <c r="I78" s="233" t="str" cm="1">
        <f t="array" aca="1" ref="I78" ca="1">IF(INDIRECT("事前検証計算用!AE"&amp;2+I73)="","",INDIRECT("事前検証計算用!AE"&amp;2+I73))</f>
        <v/>
      </c>
      <c r="J78" s="185"/>
      <c r="K78" s="185" t="str" cm="1">
        <f t="array" aca="1" ref="K78" ca="1">IF(INDIRECT("事前検証計算用!AF"&amp;2+I73)="","",INDIRECT("事前検証計算用!AF"&amp;2+I73))</f>
        <v/>
      </c>
      <c r="L78" s="185"/>
      <c r="M78" s="185" t="str" cm="1">
        <f t="array" aca="1" ref="M78" ca="1">IF(INDIRECT("事前検証計算用!AG"&amp;2+I73)="","",INDIRECT("事前検証計算用!AG"&amp;2+I73))</f>
        <v/>
      </c>
      <c r="N78" s="186"/>
      <c r="O78" s="233" t="str" cm="1">
        <f t="array" aca="1" ref="O78" ca="1">IF(INDIRECT("事前検証計算用!AE"&amp;2+O73)="","",INDIRECT("事前検証計算用!AE"&amp;2+O73))</f>
        <v/>
      </c>
      <c r="P78" s="185"/>
      <c r="Q78" s="185" t="str" cm="1">
        <f t="array" aca="1" ref="Q78" ca="1">IF(INDIRECT("事前検証計算用!AF"&amp;2+O73)="","",INDIRECT("事前検証計算用!AF"&amp;2+O73))</f>
        <v/>
      </c>
      <c r="R78" s="185"/>
      <c r="S78" s="185" t="str" cm="1">
        <f t="array" aca="1" ref="S78" ca="1">IF(INDIRECT("事前検証計算用!AG"&amp;2+O73)="","",INDIRECT("事前検証計算用!AG"&amp;2+O73))</f>
        <v/>
      </c>
      <c r="T78" s="186"/>
      <c r="U78" s="233" t="str" cm="1">
        <f t="array" aca="1" ref="U78" ca="1">IF(INDIRECT("事前検証計算用!AE"&amp;2+U73)="","",INDIRECT("事前検証計算用!AE"&amp;2+U73))</f>
        <v/>
      </c>
      <c r="V78" s="185"/>
      <c r="W78" s="185" t="str" cm="1">
        <f t="array" aca="1" ref="W78" ca="1">IF(INDIRECT("事前検証計算用!AF"&amp;2+U73)="","",INDIRECT("事前検証計算用!AF"&amp;2+U73))</f>
        <v/>
      </c>
      <c r="X78" s="185"/>
      <c r="Y78" s="185" t="str" cm="1">
        <f t="array" aca="1" ref="Y78" ca="1">IF(INDIRECT("事前検証計算用!AG"&amp;2+U73)="","",INDIRECT("事前検証計算用!AG"&amp;2+U73))</f>
        <v/>
      </c>
      <c r="Z78" s="186"/>
      <c r="AA78" s="40"/>
    </row>
    <row r="79" spans="1:27" ht="74.25" customHeight="1" x14ac:dyDescent="0.15">
      <c r="B79" s="42"/>
      <c r="C79" s="244">
        <v>41</v>
      </c>
      <c r="D79" s="245"/>
      <c r="E79" s="241" t="str" cm="1">
        <f t="array" aca="1" ref="E79" ca="1">IF(INDIRECT("事前検証計算用!U"&amp;2+C79)="","",INDIRECT("事前検証計算用!U"&amp;2+C79))</f>
        <v/>
      </c>
      <c r="F79" s="242"/>
      <c r="G79" s="242"/>
      <c r="H79" s="243"/>
      <c r="I79" s="244">
        <v>42</v>
      </c>
      <c r="J79" s="245"/>
      <c r="K79" s="241" t="str" cm="1">
        <f t="array" aca="1" ref="K79" ca="1">IF(INDIRECT("事前検証計算用!U"&amp;2+I79)="","",INDIRECT("事前検証計算用!U"&amp;2+I79))</f>
        <v/>
      </c>
      <c r="L79" s="242"/>
      <c r="M79" s="242"/>
      <c r="N79" s="243"/>
      <c r="O79" s="244">
        <v>43</v>
      </c>
      <c r="P79" s="245"/>
      <c r="Q79" s="241" t="str" cm="1">
        <f t="array" aca="1" ref="Q79" ca="1">IF(INDIRECT("事前検証計算用!U"&amp;2+O79)="","",INDIRECT("事前検証計算用!U"&amp;2+O79))</f>
        <v/>
      </c>
      <c r="R79" s="242"/>
      <c r="S79" s="242"/>
      <c r="T79" s="243"/>
      <c r="U79" s="244">
        <v>44</v>
      </c>
      <c r="V79" s="245"/>
      <c r="W79" s="241" t="str" cm="1">
        <f t="array" aca="1" ref="W79" ca="1">IF(INDIRECT("事前検証計算用!U"&amp;2+U79)="","",INDIRECT("事前検証計算用!U"&amp;2+U79))</f>
        <v/>
      </c>
      <c r="X79" s="242"/>
      <c r="Y79" s="242"/>
      <c r="Z79" s="243"/>
      <c r="AA79" s="40"/>
    </row>
    <row r="80" spans="1:27" ht="22.5" customHeight="1" thickBot="1" x14ac:dyDescent="0.2">
      <c r="B80" s="41"/>
      <c r="C80" s="211" t="s">
        <v>225</v>
      </c>
      <c r="D80" s="212"/>
      <c r="E80" s="213" t="s">
        <v>226</v>
      </c>
      <c r="F80" s="212"/>
      <c r="G80" s="213" t="s">
        <v>227</v>
      </c>
      <c r="H80" s="214"/>
      <c r="I80" s="211" t="s">
        <v>225</v>
      </c>
      <c r="J80" s="212"/>
      <c r="K80" s="213" t="s">
        <v>226</v>
      </c>
      <c r="L80" s="212"/>
      <c r="M80" s="213" t="s">
        <v>227</v>
      </c>
      <c r="N80" s="214"/>
      <c r="O80" s="211" t="s">
        <v>225</v>
      </c>
      <c r="P80" s="212"/>
      <c r="Q80" s="213" t="s">
        <v>226</v>
      </c>
      <c r="R80" s="212"/>
      <c r="S80" s="213" t="s">
        <v>227</v>
      </c>
      <c r="T80" s="214"/>
      <c r="U80" s="211" t="s">
        <v>225</v>
      </c>
      <c r="V80" s="212"/>
      <c r="W80" s="213" t="s">
        <v>226</v>
      </c>
      <c r="X80" s="212"/>
      <c r="Y80" s="213" t="s">
        <v>227</v>
      </c>
      <c r="Z80" s="214"/>
      <c r="AA80" s="40"/>
    </row>
    <row r="81" spans="1:27" ht="33" customHeight="1" x14ac:dyDescent="0.15">
      <c r="A81" s="44"/>
      <c r="B81" s="57" t="s">
        <v>224</v>
      </c>
      <c r="C81" s="238" t="str" cm="1">
        <f t="array" aca="1" ref="C81" ca="1">IF(INDIRECT("事前検証計算用!V"&amp;2+C79)="","",INDIRECT("事前検証計算用!V"&amp;2+C79))</f>
        <v/>
      </c>
      <c r="D81" s="188"/>
      <c r="E81" s="239" t="str" cm="1">
        <f t="array" aca="1" ref="E81" ca="1">IF(INDIRECT("事前検証計算用!W"&amp;2+C79)="","",INDIRECT("事前検証計算用!W"&amp;2+C79))</f>
        <v/>
      </c>
      <c r="F81" s="238"/>
      <c r="G81" s="239" t="str" cm="1">
        <f t="array" aca="1" ref="G81" ca="1">IF(INDIRECT("事前検証計算用!X"&amp;2+C79)="","",INDIRECT("事前検証計算用!X"&amp;2+C79))</f>
        <v/>
      </c>
      <c r="H81" s="240"/>
      <c r="I81" s="238" t="str" cm="1">
        <f t="array" aca="1" ref="I81" ca="1">IF(INDIRECT("事前検証計算用!V"&amp;2+I79)="","",INDIRECT("事前検証計算用!V"&amp;2+I79))</f>
        <v/>
      </c>
      <c r="J81" s="188"/>
      <c r="K81" s="239" t="str" cm="1">
        <f t="array" aca="1" ref="K81" ca="1">IF(INDIRECT("事前検証計算用!W"&amp;2+I79)="","",INDIRECT("事前検証計算用!W"&amp;2+I79))</f>
        <v/>
      </c>
      <c r="L81" s="238"/>
      <c r="M81" s="239" t="str" cm="1">
        <f t="array" aca="1" ref="M81" ca="1">IF(INDIRECT("事前検証計算用!X"&amp;2+I79)="","",INDIRECT("事前検証計算用!X"&amp;2+I79))</f>
        <v/>
      </c>
      <c r="N81" s="240"/>
      <c r="O81" s="238" t="str" cm="1">
        <f t="array" aca="1" ref="O81" ca="1">IF(INDIRECT("事前検証計算用!V"&amp;2+O79)="","",INDIRECT("事前検証計算用!V"&amp;2+O79))</f>
        <v/>
      </c>
      <c r="P81" s="188"/>
      <c r="Q81" s="239" t="str" cm="1">
        <f t="array" aca="1" ref="Q81" ca="1">IF(INDIRECT("事前検証計算用!W"&amp;2+O79)="","",INDIRECT("事前検証計算用!W"&amp;2+O79))</f>
        <v/>
      </c>
      <c r="R81" s="238"/>
      <c r="S81" s="239" t="str" cm="1">
        <f t="array" aca="1" ref="S81" ca="1">IF(INDIRECT("事前検証計算用!X"&amp;2+O79)="","",INDIRECT("事前検証計算用!X"&amp;2+O79))</f>
        <v/>
      </c>
      <c r="T81" s="240"/>
      <c r="U81" s="238" t="str" cm="1">
        <f t="array" aca="1" ref="U81" ca="1">IF(INDIRECT("事前検証計算用!V"&amp;2+U79)="","",INDIRECT("事前検証計算用!V"&amp;2+U79))</f>
        <v/>
      </c>
      <c r="V81" s="188"/>
      <c r="W81" s="239" t="str" cm="1">
        <f t="array" aca="1" ref="W81" ca="1">IF(INDIRECT("事前検証計算用!W"&amp;2+U79)="","",INDIRECT("事前検証計算用!W"&amp;2+U79))</f>
        <v/>
      </c>
      <c r="X81" s="238"/>
      <c r="Y81" s="239" t="str" cm="1">
        <f t="array" aca="1" ref="Y81" ca="1">IF(INDIRECT("事前検証計算用!X"&amp;2+U79)="","",INDIRECT("事前検証計算用!X"&amp;2+U79))</f>
        <v/>
      </c>
      <c r="Z81" s="240"/>
      <c r="AA81" s="40"/>
    </row>
    <row r="82" spans="1:27" ht="33" customHeight="1" x14ac:dyDescent="0.15">
      <c r="A82" s="44"/>
      <c r="B82" s="58" t="s">
        <v>228</v>
      </c>
      <c r="C82" s="236" t="str" cm="1">
        <f t="array" aca="1" ref="C82" ca="1">IF(INDIRECT("事前検証計算用!AB"&amp;2+C79)="","",INDIRECT("事前検証計算用!AB"&amp;2+C79))</f>
        <v/>
      </c>
      <c r="D82" s="182"/>
      <c r="E82" s="182" t="str" cm="1">
        <f t="array" aca="1" ref="E82" ca="1">IF(INDIRECT("事前検証計算用!AC"&amp;2+C79)="","",INDIRECT("事前検証計算用!AC"&amp;2+C79))</f>
        <v/>
      </c>
      <c r="F82" s="182"/>
      <c r="G82" s="182" t="str" cm="1">
        <f t="array" aca="1" ref="G82" ca="1">IF(INDIRECT("事前検証計算用!AD"&amp;2+C79)="","",INDIRECT("事前検証計算用!AD"&amp;2+C79))</f>
        <v/>
      </c>
      <c r="H82" s="183"/>
      <c r="I82" s="236" t="str" cm="1">
        <f t="array" aca="1" ref="I82" ca="1">IF(INDIRECT("事前検証計算用!AB"&amp;2+I79)="","",INDIRECT("事前検証計算用!AB"&amp;2+I79))</f>
        <v/>
      </c>
      <c r="J82" s="182"/>
      <c r="K82" s="182" t="str" cm="1">
        <f t="array" aca="1" ref="K82" ca="1">IF(INDIRECT("事前検証計算用!AC"&amp;2+I79)="","",INDIRECT("事前検証計算用!AC"&amp;2+I79))</f>
        <v/>
      </c>
      <c r="L82" s="182"/>
      <c r="M82" s="182" t="str" cm="1">
        <f t="array" aca="1" ref="M82" ca="1">IF(INDIRECT("事前検証計算用!AD"&amp;2+I79)="","",INDIRECT("事前検証計算用!AD"&amp;2+I79))</f>
        <v/>
      </c>
      <c r="N82" s="183"/>
      <c r="O82" s="236" t="str" cm="1">
        <f t="array" aca="1" ref="O82" ca="1">IF(INDIRECT("事前検証計算用!AB"&amp;2+O79)="","",INDIRECT("事前検証計算用!AB"&amp;2+O79))</f>
        <v/>
      </c>
      <c r="P82" s="182"/>
      <c r="Q82" s="182" t="str" cm="1">
        <f t="array" aca="1" ref="Q82" ca="1">IF(INDIRECT("事前検証計算用!AC"&amp;2+O79)="","",INDIRECT("事前検証計算用!AC"&amp;2+O79))</f>
        <v/>
      </c>
      <c r="R82" s="182"/>
      <c r="S82" s="182" t="str" cm="1">
        <f t="array" aca="1" ref="S82" ca="1">IF(INDIRECT("事前検証計算用!AD"&amp;2+O79)="","",INDIRECT("事前検証計算用!AD"&amp;2+O79))</f>
        <v/>
      </c>
      <c r="T82" s="183"/>
      <c r="U82" s="236" t="str" cm="1">
        <f t="array" aca="1" ref="U82" ca="1">IF(INDIRECT("事前検証計算用!AB"&amp;2+U79)="","",INDIRECT("事前検証計算用!AB"&amp;2+U79))</f>
        <v/>
      </c>
      <c r="V82" s="182"/>
      <c r="W82" s="182" t="str" cm="1">
        <f t="array" aca="1" ref="W82" ca="1">IF(INDIRECT("事前検証計算用!AC"&amp;2+U79)="","",INDIRECT("事前検証計算用!AC"&amp;2+U79))</f>
        <v/>
      </c>
      <c r="X82" s="182"/>
      <c r="Y82" s="182" t="str" cm="1">
        <f t="array" aca="1" ref="Y82" ca="1">IF(INDIRECT("事前検証計算用!AD"&amp;2+U79)="","",INDIRECT("事前検証計算用!AD"&amp;2+U79))</f>
        <v/>
      </c>
      <c r="Z82" s="183"/>
      <c r="AA82" s="40"/>
    </row>
    <row r="83" spans="1:27" ht="33" customHeight="1" x14ac:dyDescent="0.15">
      <c r="A83" s="44"/>
      <c r="B83" s="58" t="s">
        <v>229</v>
      </c>
      <c r="C83" s="236" t="str" cm="1">
        <f t="array" aca="1" ref="C83" ca="1">IF(INDIRECT("事前検証計算用!Y"&amp;2+C79)="","",INDIRECT("事前検証計算用!Y"&amp;2+C79))</f>
        <v/>
      </c>
      <c r="D83" s="182"/>
      <c r="E83" s="182" t="str" cm="1">
        <f t="array" aca="1" ref="E83" ca="1">IF(INDIRECT("事前検証計算用!Z"&amp;2+C79)="","",INDIRECT("事前検証計算用!Z"&amp;2+C79))</f>
        <v/>
      </c>
      <c r="F83" s="182"/>
      <c r="G83" s="182" t="str" cm="1">
        <f t="array" aca="1" ref="G83" ca="1">IF(INDIRECT("事前検証計算用!AA"&amp;2+C79)="","",INDIRECT("事前検証計算用!AA"&amp;2+C79))</f>
        <v/>
      </c>
      <c r="H83" s="183"/>
      <c r="I83" s="236" t="str" cm="1">
        <f t="array" aca="1" ref="I83" ca="1">IF(INDIRECT("事前検証計算用!Y"&amp;2+I79)="","",INDIRECT("事前検証計算用!Y"&amp;2+I79))</f>
        <v/>
      </c>
      <c r="J83" s="182"/>
      <c r="K83" s="182" t="str" cm="1">
        <f t="array" aca="1" ref="K83" ca="1">IF(INDIRECT("事前検証計算用!Z"&amp;2+I79)="","",INDIRECT("事前検証計算用!Z"&amp;2+I79))</f>
        <v/>
      </c>
      <c r="L83" s="182"/>
      <c r="M83" s="182" t="str" cm="1">
        <f t="array" aca="1" ref="M83" ca="1">IF(INDIRECT("事前検証計算用!AA"&amp;2+I79)="","",INDIRECT("事前検証計算用!AA"&amp;2+I79))</f>
        <v/>
      </c>
      <c r="N83" s="183"/>
      <c r="O83" s="236" t="str" cm="1">
        <f t="array" aca="1" ref="O83" ca="1">IF(INDIRECT("事前検証計算用!Y"&amp;2+O79)="","",INDIRECT("事前検証計算用!Y"&amp;2+O79))</f>
        <v/>
      </c>
      <c r="P83" s="182"/>
      <c r="Q83" s="182" t="str" cm="1">
        <f t="array" aca="1" ref="Q83" ca="1">IF(INDIRECT("事前検証計算用!Z"&amp;2+O79)="","",INDIRECT("事前検証計算用!Z"&amp;2+O79))</f>
        <v/>
      </c>
      <c r="R83" s="182"/>
      <c r="S83" s="182" t="str" cm="1">
        <f t="array" aca="1" ref="S83" ca="1">IF(INDIRECT("事前検証計算用!AA"&amp;2+O79)="","",INDIRECT("事前検証計算用!AA"&amp;2+O79))</f>
        <v/>
      </c>
      <c r="T83" s="183"/>
      <c r="U83" s="236" t="str" cm="1">
        <f t="array" aca="1" ref="U83" ca="1">IF(INDIRECT("事前検証計算用!Y"&amp;2+U79)="","",INDIRECT("事前検証計算用!Y"&amp;2+U79))</f>
        <v/>
      </c>
      <c r="V83" s="182"/>
      <c r="W83" s="182" t="str" cm="1">
        <f t="array" aca="1" ref="W83" ca="1">IF(INDIRECT("事前検証計算用!Z"&amp;2+U79)="","",INDIRECT("事前検証計算用!Z"&amp;2+U79))</f>
        <v/>
      </c>
      <c r="X83" s="182"/>
      <c r="Y83" s="182" t="str" cm="1">
        <f t="array" aca="1" ref="Y83" ca="1">IF(INDIRECT("事前検証計算用!AA"&amp;2+U79)="","",INDIRECT("事前検証計算用!AA"&amp;2+U79))</f>
        <v/>
      </c>
      <c r="Z83" s="183"/>
      <c r="AA83" s="40"/>
    </row>
    <row r="84" spans="1:27" ht="33" customHeight="1" thickBot="1" x14ac:dyDescent="0.2">
      <c r="A84" s="44"/>
      <c r="B84" s="59" t="s">
        <v>230</v>
      </c>
      <c r="C84" s="233" t="str" cm="1">
        <f t="array" aca="1" ref="C84" ca="1">IF(INDIRECT("事前検証計算用!AE"&amp;2+C79)="","",INDIRECT("事前検証計算用!AE"&amp;2+C79))</f>
        <v/>
      </c>
      <c r="D84" s="185"/>
      <c r="E84" s="185" t="str" cm="1">
        <f t="array" aca="1" ref="E84" ca="1">IF(INDIRECT("事前検証計算用!AF"&amp;2+C79)="","",INDIRECT("事前検証計算用!AF"&amp;2+C79))</f>
        <v/>
      </c>
      <c r="F84" s="185"/>
      <c r="G84" s="185" t="str" cm="1">
        <f t="array" aca="1" ref="G84" ca="1">IF(INDIRECT("事前検証計算用!AG"&amp;2+C79)="","",INDIRECT("事前検証計算用!AG"&amp;2+C79))</f>
        <v/>
      </c>
      <c r="H84" s="186"/>
      <c r="I84" s="233" t="str" cm="1">
        <f t="array" aca="1" ref="I84" ca="1">IF(INDIRECT("事前検証計算用!AE"&amp;2+I79)="","",INDIRECT("事前検証計算用!AE"&amp;2+I79))</f>
        <v/>
      </c>
      <c r="J84" s="185"/>
      <c r="K84" s="185" t="str" cm="1">
        <f t="array" aca="1" ref="K84" ca="1">IF(INDIRECT("事前検証計算用!AF"&amp;2+I79)="","",INDIRECT("事前検証計算用!AF"&amp;2+I79))</f>
        <v/>
      </c>
      <c r="L84" s="185"/>
      <c r="M84" s="185" t="str" cm="1">
        <f t="array" aca="1" ref="M84" ca="1">IF(INDIRECT("事前検証計算用!AG"&amp;2+I79)="","",INDIRECT("事前検証計算用!AG"&amp;2+I79))</f>
        <v/>
      </c>
      <c r="N84" s="186"/>
      <c r="O84" s="233" t="str" cm="1">
        <f t="array" aca="1" ref="O84" ca="1">IF(INDIRECT("事前検証計算用!AE"&amp;2+O79)="","",INDIRECT("事前検証計算用!AE"&amp;2+O79))</f>
        <v/>
      </c>
      <c r="P84" s="185"/>
      <c r="Q84" s="185" t="str" cm="1">
        <f t="array" aca="1" ref="Q84" ca="1">IF(INDIRECT("事前検証計算用!AF"&amp;2+O79)="","",INDIRECT("事前検証計算用!AF"&amp;2+O79))</f>
        <v/>
      </c>
      <c r="R84" s="185"/>
      <c r="S84" s="185" t="str" cm="1">
        <f t="array" aca="1" ref="S84" ca="1">IF(INDIRECT("事前検証計算用!AG"&amp;2+O79)="","",INDIRECT("事前検証計算用!AG"&amp;2+O79))</f>
        <v/>
      </c>
      <c r="T84" s="186"/>
      <c r="U84" s="233" t="str" cm="1">
        <f t="array" aca="1" ref="U84" ca="1">IF(INDIRECT("事前検証計算用!AE"&amp;2+U79)="","",INDIRECT("事前検証計算用!AE"&amp;2+U79))</f>
        <v/>
      </c>
      <c r="V84" s="185"/>
      <c r="W84" s="185" t="str" cm="1">
        <f t="array" aca="1" ref="W84" ca="1">IF(INDIRECT("事前検証計算用!AF"&amp;2+U79)="","",INDIRECT("事前検証計算用!AF"&amp;2+U79))</f>
        <v/>
      </c>
      <c r="X84" s="185"/>
      <c r="Y84" s="185" t="str" cm="1">
        <f t="array" aca="1" ref="Y84" ca="1">IF(INDIRECT("事前検証計算用!AG"&amp;2+U79)="","",INDIRECT("事前検証計算用!AG"&amp;2+U79))</f>
        <v/>
      </c>
      <c r="Z84" s="186"/>
      <c r="AA84" s="40"/>
    </row>
    <row r="85" spans="1:27" ht="13.5" customHeight="1" x14ac:dyDescent="0.15">
      <c r="B85" s="43"/>
    </row>
    <row r="86" spans="1:27" ht="13.5" customHeight="1" x14ac:dyDescent="0.15">
      <c r="B86" s="41"/>
      <c r="C86" s="40"/>
      <c r="D86" s="40"/>
      <c r="E86" s="40"/>
      <c r="F86" s="40"/>
      <c r="G86" s="40"/>
      <c r="H86" s="40"/>
      <c r="I86" s="40"/>
      <c r="J86" s="40"/>
      <c r="K86" s="40"/>
      <c r="L86" s="40"/>
      <c r="M86" s="40"/>
      <c r="N86" s="40"/>
      <c r="O86" s="40"/>
      <c r="P86" s="40"/>
      <c r="Q86" s="40"/>
      <c r="R86" s="40"/>
      <c r="S86" s="40"/>
      <c r="T86" s="40"/>
      <c r="U86" s="40"/>
      <c r="V86" s="40"/>
      <c r="W86" s="40"/>
      <c r="X86" s="40"/>
      <c r="Y86" s="40"/>
      <c r="Z86" s="40"/>
      <c r="AA86" s="40"/>
    </row>
    <row r="87" spans="1:27" ht="30" customHeight="1" x14ac:dyDescent="0.15">
      <c r="B87" s="41"/>
      <c r="C87" s="40"/>
      <c r="D87" s="40"/>
      <c r="E87" s="40"/>
      <c r="F87" s="40"/>
      <c r="G87" s="40"/>
      <c r="H87" s="40"/>
      <c r="I87" s="40"/>
      <c r="J87" s="40"/>
      <c r="K87" s="40"/>
      <c r="L87" s="40"/>
      <c r="M87" s="40"/>
      <c r="N87" s="205" t="str">
        <f>N2</f>
        <v xml:space="preserve"> 依物光            号</v>
      </c>
      <c r="O87" s="206"/>
      <c r="P87" s="206"/>
      <c r="Q87" s="206"/>
      <c r="R87" s="206"/>
      <c r="S87" s="206"/>
      <c r="T87" s="206"/>
      <c r="U87" s="206"/>
      <c r="V87" s="206"/>
      <c r="W87" s="206"/>
      <c r="X87" s="206" t="s">
        <v>272</v>
      </c>
      <c r="Y87" s="206"/>
      <c r="Z87" s="206"/>
      <c r="AA87" s="206"/>
    </row>
    <row r="88" spans="1:27" ht="30" customHeight="1" thickBot="1" x14ac:dyDescent="0.2">
      <c r="B88" s="41"/>
      <c r="C88" s="40"/>
      <c r="D88" s="40"/>
      <c r="E88" s="40"/>
      <c r="F88" s="40"/>
      <c r="G88" s="40"/>
      <c r="H88" s="40"/>
      <c r="I88" s="40"/>
      <c r="J88" s="40"/>
      <c r="K88" s="40"/>
      <c r="L88" s="40"/>
      <c r="M88" s="40"/>
      <c r="N88" s="40"/>
      <c r="O88" s="40"/>
      <c r="P88" s="40"/>
      <c r="Q88" s="40"/>
      <c r="R88" s="40"/>
      <c r="S88" s="40"/>
      <c r="T88" s="40"/>
      <c r="U88" s="40"/>
      <c r="V88" s="40"/>
      <c r="W88" s="40"/>
      <c r="X88" s="40"/>
      <c r="Y88" s="40"/>
      <c r="Z88" s="40"/>
      <c r="AA88" s="40"/>
    </row>
    <row r="89" spans="1:27" ht="74.25" customHeight="1" x14ac:dyDescent="0.15">
      <c r="B89" s="40"/>
      <c r="C89" s="244">
        <v>45</v>
      </c>
      <c r="D89" s="245"/>
      <c r="E89" s="241" t="str" cm="1">
        <f t="array" aca="1" ref="E89" ca="1">IF(INDIRECT("事前検証計算用!U"&amp;2+C89)="","",INDIRECT("事前検証計算用!U"&amp;2+C89))</f>
        <v/>
      </c>
      <c r="F89" s="242"/>
      <c r="G89" s="242"/>
      <c r="H89" s="243"/>
      <c r="I89" s="244">
        <v>46</v>
      </c>
      <c r="J89" s="245"/>
      <c r="K89" s="241" t="str" cm="1">
        <f t="array" aca="1" ref="K89" ca="1">IF(INDIRECT("事前検証計算用!U"&amp;2+I89)="","",INDIRECT("事前検証計算用!U"&amp;2+I89))</f>
        <v/>
      </c>
      <c r="L89" s="242"/>
      <c r="M89" s="242"/>
      <c r="N89" s="243"/>
      <c r="O89" s="244">
        <v>47</v>
      </c>
      <c r="P89" s="245"/>
      <c r="Q89" s="241" t="str" cm="1">
        <f t="array" aca="1" ref="Q89" ca="1">IF(INDIRECT("事前検証計算用!U"&amp;2+O89)="","",INDIRECT("事前検証計算用!U"&amp;2+O89))</f>
        <v/>
      </c>
      <c r="R89" s="242"/>
      <c r="S89" s="242"/>
      <c r="T89" s="243"/>
      <c r="U89" s="244">
        <v>48</v>
      </c>
      <c r="V89" s="245"/>
      <c r="W89" s="241" t="str" cm="1">
        <f t="array" aca="1" ref="W89" ca="1">IF(INDIRECT("事前検証計算用!U"&amp;2+U89)="","",INDIRECT("事前検証計算用!U"&amp;2+U89))</f>
        <v/>
      </c>
      <c r="X89" s="242"/>
      <c r="Y89" s="242"/>
      <c r="Z89" s="243"/>
      <c r="AA89" s="40"/>
    </row>
    <row r="90" spans="1:27" ht="22.5" customHeight="1" thickBot="1" x14ac:dyDescent="0.2">
      <c r="B90" s="41"/>
      <c r="C90" s="190" t="s">
        <v>225</v>
      </c>
      <c r="D90" s="191"/>
      <c r="E90" s="191" t="s">
        <v>226</v>
      </c>
      <c r="F90" s="191"/>
      <c r="G90" s="191" t="s">
        <v>227</v>
      </c>
      <c r="H90" s="192"/>
      <c r="I90" s="190" t="s">
        <v>225</v>
      </c>
      <c r="J90" s="191"/>
      <c r="K90" s="191" t="s">
        <v>226</v>
      </c>
      <c r="L90" s="191"/>
      <c r="M90" s="191" t="s">
        <v>227</v>
      </c>
      <c r="N90" s="192"/>
      <c r="O90" s="190" t="s">
        <v>225</v>
      </c>
      <c r="P90" s="191"/>
      <c r="Q90" s="191" t="s">
        <v>226</v>
      </c>
      <c r="R90" s="191"/>
      <c r="S90" s="191" t="s">
        <v>227</v>
      </c>
      <c r="T90" s="192"/>
      <c r="U90" s="190" t="s">
        <v>225</v>
      </c>
      <c r="V90" s="191"/>
      <c r="W90" s="191" t="s">
        <v>226</v>
      </c>
      <c r="X90" s="191"/>
      <c r="Y90" s="191" t="s">
        <v>227</v>
      </c>
      <c r="Z90" s="192"/>
      <c r="AA90" s="40"/>
    </row>
    <row r="91" spans="1:27" ht="33" customHeight="1" x14ac:dyDescent="0.15">
      <c r="A91" s="44"/>
      <c r="B91" s="57" t="s">
        <v>224</v>
      </c>
      <c r="C91" s="238" t="str" cm="1">
        <f t="array" aca="1" ref="C91" ca="1">IF(INDIRECT("事前検証計算用!V"&amp;2+C89)="","",INDIRECT("事前検証計算用!V"&amp;2+C89))</f>
        <v/>
      </c>
      <c r="D91" s="188"/>
      <c r="E91" s="239" t="str" cm="1">
        <f t="array" aca="1" ref="E91" ca="1">IF(INDIRECT("事前検証計算用!W"&amp;2+C89)="","",INDIRECT("事前検証計算用!W"&amp;2+C89))</f>
        <v/>
      </c>
      <c r="F91" s="238"/>
      <c r="G91" s="239" t="str" cm="1">
        <f t="array" aca="1" ref="G91" ca="1">IF(INDIRECT("事前検証計算用!X"&amp;2+C89)="","",INDIRECT("事前検証計算用!X"&amp;2+C89))</f>
        <v/>
      </c>
      <c r="H91" s="240"/>
      <c r="I91" s="238" t="str" cm="1">
        <f t="array" aca="1" ref="I91" ca="1">IF(INDIRECT("事前検証計算用!V"&amp;2+I89)="","",INDIRECT("事前検証計算用!V"&amp;2+I89))</f>
        <v/>
      </c>
      <c r="J91" s="188"/>
      <c r="K91" s="239" t="str" cm="1">
        <f t="array" aca="1" ref="K91" ca="1">IF(INDIRECT("事前検証計算用!W"&amp;2+I89)="","",INDIRECT("事前検証計算用!W"&amp;2+I89))</f>
        <v/>
      </c>
      <c r="L91" s="238"/>
      <c r="M91" s="239" t="str" cm="1">
        <f t="array" aca="1" ref="M91" ca="1">IF(INDIRECT("事前検証計算用!X"&amp;2+I89)="","",INDIRECT("事前検証計算用!X"&amp;2+I89))</f>
        <v/>
      </c>
      <c r="N91" s="240"/>
      <c r="O91" s="238" t="str" cm="1">
        <f t="array" aca="1" ref="O91" ca="1">IF(INDIRECT("事前検証計算用!V"&amp;2+O89)="","",INDIRECT("事前検証計算用!V"&amp;2+O89))</f>
        <v/>
      </c>
      <c r="P91" s="188"/>
      <c r="Q91" s="239" t="str" cm="1">
        <f t="array" aca="1" ref="Q91" ca="1">IF(INDIRECT("事前検証計算用!W"&amp;2+O89)="","",INDIRECT("事前検証計算用!W"&amp;2+O89))</f>
        <v/>
      </c>
      <c r="R91" s="238"/>
      <c r="S91" s="239" t="str" cm="1">
        <f t="array" aca="1" ref="S91" ca="1">IF(INDIRECT("事前検証計算用!X"&amp;2+O89)="","",INDIRECT("事前検証計算用!X"&amp;2+O89))</f>
        <v/>
      </c>
      <c r="T91" s="240"/>
      <c r="U91" s="238" t="str" cm="1">
        <f t="array" aca="1" ref="U91" ca="1">IF(INDIRECT("事前検証計算用!V"&amp;2+U89)="","",INDIRECT("事前検証計算用!V"&amp;2+U89))</f>
        <v/>
      </c>
      <c r="V91" s="188"/>
      <c r="W91" s="239" t="str" cm="1">
        <f t="array" aca="1" ref="W91" ca="1">IF(INDIRECT("事前検証計算用!W"&amp;2+U89)="","",INDIRECT("事前検証計算用!W"&amp;2+U89))</f>
        <v/>
      </c>
      <c r="X91" s="238"/>
      <c r="Y91" s="239" t="str" cm="1">
        <f t="array" aca="1" ref="Y91" ca="1">IF(INDIRECT("事前検証計算用!X"&amp;2+U89)="","",INDIRECT("事前検証計算用!X"&amp;2+U89))</f>
        <v/>
      </c>
      <c r="Z91" s="240"/>
      <c r="AA91" s="40"/>
    </row>
    <row r="92" spans="1:27" ht="33" customHeight="1" x14ac:dyDescent="0.15">
      <c r="A92" s="44"/>
      <c r="B92" s="58" t="s">
        <v>228</v>
      </c>
      <c r="C92" s="236" t="str" cm="1">
        <f t="array" aca="1" ref="C92" ca="1">IF(INDIRECT("事前検証計算用!AB"&amp;2+C89)="","",INDIRECT("事前検証計算用!AB"&amp;2+C89))</f>
        <v/>
      </c>
      <c r="D92" s="182"/>
      <c r="E92" s="182" t="str" cm="1">
        <f t="array" aca="1" ref="E92" ca="1">IF(INDIRECT("事前検証計算用!AC"&amp;2+C89)="","",INDIRECT("事前検証計算用!AC"&amp;2+C89))</f>
        <v/>
      </c>
      <c r="F92" s="182"/>
      <c r="G92" s="182" t="str" cm="1">
        <f t="array" aca="1" ref="G92" ca="1">IF(INDIRECT("事前検証計算用!AD"&amp;2+C89)="","",INDIRECT("事前検証計算用!AD"&amp;2+C89))</f>
        <v/>
      </c>
      <c r="H92" s="183"/>
      <c r="I92" s="236" t="str" cm="1">
        <f t="array" aca="1" ref="I92" ca="1">IF(INDIRECT("事前検証計算用!AB"&amp;2+I89)="","",INDIRECT("事前検証計算用!AB"&amp;2+I89))</f>
        <v/>
      </c>
      <c r="J92" s="182"/>
      <c r="K92" s="182" t="str" cm="1">
        <f t="array" aca="1" ref="K92" ca="1">IF(INDIRECT("事前検証計算用!AC"&amp;2+I89)="","",INDIRECT("事前検証計算用!AC"&amp;2+I89))</f>
        <v/>
      </c>
      <c r="L92" s="182"/>
      <c r="M92" s="182" t="str" cm="1">
        <f t="array" aca="1" ref="M92" ca="1">IF(INDIRECT("事前検証計算用!AD"&amp;2+I89)="","",INDIRECT("事前検証計算用!AD"&amp;2+I89))</f>
        <v/>
      </c>
      <c r="N92" s="183"/>
      <c r="O92" s="236" t="str" cm="1">
        <f t="array" aca="1" ref="O92" ca="1">IF(INDIRECT("事前検証計算用!AB"&amp;2+O89)="","",INDIRECT("事前検証計算用!AB"&amp;2+O89))</f>
        <v/>
      </c>
      <c r="P92" s="182"/>
      <c r="Q92" s="182" t="str" cm="1">
        <f t="array" aca="1" ref="Q92" ca="1">IF(INDIRECT("事前検証計算用!AC"&amp;2+O89)="","",INDIRECT("事前検証計算用!AC"&amp;2+O89))</f>
        <v/>
      </c>
      <c r="R92" s="182"/>
      <c r="S92" s="182" t="str" cm="1">
        <f t="array" aca="1" ref="S92" ca="1">IF(INDIRECT("事前検証計算用!AD"&amp;2+O89)="","",INDIRECT("事前検証計算用!AD"&amp;2+O89))</f>
        <v/>
      </c>
      <c r="T92" s="183"/>
      <c r="U92" s="236" t="str" cm="1">
        <f t="array" aca="1" ref="U92" ca="1">IF(INDIRECT("事前検証計算用!AB"&amp;2+U89)="","",INDIRECT("事前検証計算用!AB"&amp;2+U89))</f>
        <v/>
      </c>
      <c r="V92" s="182"/>
      <c r="W92" s="182" t="str" cm="1">
        <f t="array" aca="1" ref="W92" ca="1">IF(INDIRECT("事前検証計算用!AC"&amp;2+U89)="","",INDIRECT("事前検証計算用!AC"&amp;2+U89))</f>
        <v/>
      </c>
      <c r="X92" s="182"/>
      <c r="Y92" s="182" t="str" cm="1">
        <f t="array" aca="1" ref="Y92" ca="1">IF(INDIRECT("事前検証計算用!AD"&amp;2+U89)="","",INDIRECT("事前検証計算用!AD"&amp;2+U89))</f>
        <v/>
      </c>
      <c r="Z92" s="183"/>
      <c r="AA92" s="40"/>
    </row>
    <row r="93" spans="1:27" ht="33" customHeight="1" x14ac:dyDescent="0.15">
      <c r="A93" s="44"/>
      <c r="B93" s="58" t="s">
        <v>229</v>
      </c>
      <c r="C93" s="236" t="str" cm="1">
        <f t="array" aca="1" ref="C93" ca="1">IF(INDIRECT("事前検証計算用!Y"&amp;2+C89)="","",INDIRECT("事前検証計算用!Y"&amp;2+C89))</f>
        <v/>
      </c>
      <c r="D93" s="182"/>
      <c r="E93" s="182" t="str" cm="1">
        <f t="array" aca="1" ref="E93" ca="1">IF(INDIRECT("事前検証計算用!Z"&amp;2+C89)="","",INDIRECT("事前検証計算用!Z"&amp;2+C89))</f>
        <v/>
      </c>
      <c r="F93" s="182"/>
      <c r="G93" s="182" t="str" cm="1">
        <f t="array" aca="1" ref="G93" ca="1">IF(INDIRECT("事前検証計算用!AA"&amp;2+C89)="","",INDIRECT("事前検証計算用!AA"&amp;2+C89))</f>
        <v/>
      </c>
      <c r="H93" s="183"/>
      <c r="I93" s="236" t="str" cm="1">
        <f t="array" aca="1" ref="I93" ca="1">IF(INDIRECT("事前検証計算用!Y"&amp;2+I89)="","",INDIRECT("事前検証計算用!Y"&amp;2+I89))</f>
        <v/>
      </c>
      <c r="J93" s="182"/>
      <c r="K93" s="182" t="str" cm="1">
        <f t="array" aca="1" ref="K93" ca="1">IF(INDIRECT("事前検証計算用!Z"&amp;2+I89)="","",INDIRECT("事前検証計算用!Z"&amp;2+I89))</f>
        <v/>
      </c>
      <c r="L93" s="182"/>
      <c r="M93" s="182" t="str" cm="1">
        <f t="array" aca="1" ref="M93" ca="1">IF(INDIRECT("事前検証計算用!AA"&amp;2+I89)="","",INDIRECT("事前検証計算用!AA"&amp;2+I89))</f>
        <v/>
      </c>
      <c r="N93" s="183"/>
      <c r="O93" s="236" t="str" cm="1">
        <f t="array" aca="1" ref="O93" ca="1">IF(INDIRECT("事前検証計算用!Y"&amp;2+O89)="","",INDIRECT("事前検証計算用!Y"&amp;2+O89))</f>
        <v/>
      </c>
      <c r="P93" s="182"/>
      <c r="Q93" s="182" t="str" cm="1">
        <f t="array" aca="1" ref="Q93" ca="1">IF(INDIRECT("事前検証計算用!Z"&amp;2+O89)="","",INDIRECT("事前検証計算用!Z"&amp;2+O89))</f>
        <v/>
      </c>
      <c r="R93" s="182"/>
      <c r="S93" s="182" t="str" cm="1">
        <f t="array" aca="1" ref="S93" ca="1">IF(INDIRECT("事前検証計算用!AA"&amp;2+O89)="","",INDIRECT("事前検証計算用!AA"&amp;2+O89))</f>
        <v/>
      </c>
      <c r="T93" s="183"/>
      <c r="U93" s="236" t="str" cm="1">
        <f t="array" aca="1" ref="U93" ca="1">IF(INDIRECT("事前検証計算用!Y"&amp;2+U89)="","",INDIRECT("事前検証計算用!Y"&amp;2+U89))</f>
        <v/>
      </c>
      <c r="V93" s="182"/>
      <c r="W93" s="182" t="str" cm="1">
        <f t="array" aca="1" ref="W93" ca="1">IF(INDIRECT("事前検証計算用!Z"&amp;2+U89)="","",INDIRECT("事前検証計算用!Z"&amp;2+U89))</f>
        <v/>
      </c>
      <c r="X93" s="182"/>
      <c r="Y93" s="182" t="str" cm="1">
        <f t="array" aca="1" ref="Y93" ca="1">IF(INDIRECT("事前検証計算用!AA"&amp;2+U89)="","",INDIRECT("事前検証計算用!AA"&amp;2+U89))</f>
        <v/>
      </c>
      <c r="Z93" s="183"/>
      <c r="AA93" s="40"/>
    </row>
    <row r="94" spans="1:27" ht="33" customHeight="1" thickBot="1" x14ac:dyDescent="0.2">
      <c r="A94" s="44"/>
      <c r="B94" s="59" t="s">
        <v>230</v>
      </c>
      <c r="C94" s="233" t="str" cm="1">
        <f t="array" aca="1" ref="C94" ca="1">IF(INDIRECT("事前検証計算用!AE"&amp;2+C89)="","",INDIRECT("事前検証計算用!AE"&amp;2+C89))</f>
        <v/>
      </c>
      <c r="D94" s="185"/>
      <c r="E94" s="185" t="str" cm="1">
        <f t="array" aca="1" ref="E94" ca="1">IF(INDIRECT("事前検証計算用!AF"&amp;2+C89)="","",INDIRECT("事前検証計算用!AF"&amp;2+C89))</f>
        <v/>
      </c>
      <c r="F94" s="185"/>
      <c r="G94" s="185" t="str" cm="1">
        <f t="array" aca="1" ref="G94" ca="1">IF(INDIRECT("事前検証計算用!AG"&amp;2+C89)="","",INDIRECT("事前検証計算用!AG"&amp;2+C89))</f>
        <v/>
      </c>
      <c r="H94" s="186"/>
      <c r="I94" s="233" t="str" cm="1">
        <f t="array" aca="1" ref="I94" ca="1">IF(INDIRECT("事前検証計算用!AE"&amp;2+I89)="","",INDIRECT("事前検証計算用!AE"&amp;2+I89))</f>
        <v/>
      </c>
      <c r="J94" s="185"/>
      <c r="K94" s="185" t="str" cm="1">
        <f t="array" aca="1" ref="K94" ca="1">IF(INDIRECT("事前検証計算用!AF"&amp;2+I89)="","",INDIRECT("事前検証計算用!AF"&amp;2+I89))</f>
        <v/>
      </c>
      <c r="L94" s="185"/>
      <c r="M94" s="185" t="str" cm="1">
        <f t="array" aca="1" ref="M94" ca="1">IF(INDIRECT("事前検証計算用!AG"&amp;2+I89)="","",INDIRECT("事前検証計算用!AG"&amp;2+I89))</f>
        <v/>
      </c>
      <c r="N94" s="186"/>
      <c r="O94" s="233" t="str" cm="1">
        <f t="array" aca="1" ref="O94" ca="1">IF(INDIRECT("事前検証計算用!AE"&amp;2+O89)="","",INDIRECT("事前検証計算用!AE"&amp;2+O89))</f>
        <v/>
      </c>
      <c r="P94" s="185"/>
      <c r="Q94" s="185" t="str" cm="1">
        <f t="array" aca="1" ref="Q94" ca="1">IF(INDIRECT("事前検証計算用!AF"&amp;2+O89)="","",INDIRECT("事前検証計算用!AF"&amp;2+O89))</f>
        <v/>
      </c>
      <c r="R94" s="185"/>
      <c r="S94" s="185" t="str" cm="1">
        <f t="array" aca="1" ref="S94" ca="1">IF(INDIRECT("事前検証計算用!AG"&amp;2+O89)="","",INDIRECT("事前検証計算用!AG"&amp;2+O89))</f>
        <v/>
      </c>
      <c r="T94" s="186"/>
      <c r="U94" s="233" t="str" cm="1">
        <f t="array" aca="1" ref="U94" ca="1">IF(INDIRECT("事前検証計算用!AE"&amp;2+U89)="","",INDIRECT("事前検証計算用!AE"&amp;2+U89))</f>
        <v/>
      </c>
      <c r="V94" s="185"/>
      <c r="W94" s="185" t="str" cm="1">
        <f t="array" aca="1" ref="W94" ca="1">IF(INDIRECT("事前検証計算用!AF"&amp;2+U89)="","",INDIRECT("事前検証計算用!AF"&amp;2+U89))</f>
        <v/>
      </c>
      <c r="X94" s="185"/>
      <c r="Y94" s="185" t="str" cm="1">
        <f t="array" aca="1" ref="Y94" ca="1">IF(INDIRECT("事前検証計算用!AG"&amp;2+U89)="","",INDIRECT("事前検証計算用!AG"&amp;2+U89))</f>
        <v/>
      </c>
      <c r="Z94" s="186"/>
      <c r="AA94" s="40"/>
    </row>
    <row r="95" spans="1:27" ht="74.25" customHeight="1" x14ac:dyDescent="0.15">
      <c r="B95" s="42"/>
      <c r="C95" s="244">
        <v>49</v>
      </c>
      <c r="D95" s="245"/>
      <c r="E95" s="241" t="str" cm="1">
        <f t="array" aca="1" ref="E95" ca="1">IF(INDIRECT("事前検証計算用!U"&amp;2+C95)="","",INDIRECT("事前検証計算用!U"&amp;2+C95))</f>
        <v/>
      </c>
      <c r="F95" s="242"/>
      <c r="G95" s="242"/>
      <c r="H95" s="243"/>
      <c r="I95" s="244">
        <v>50</v>
      </c>
      <c r="J95" s="245"/>
      <c r="K95" s="241" t="str" cm="1">
        <f t="array" aca="1" ref="K95" ca="1">IF(INDIRECT("事前検証計算用!U"&amp;2+I95)="","",INDIRECT("事前検証計算用!U"&amp;2+I95))</f>
        <v/>
      </c>
      <c r="L95" s="242"/>
      <c r="M95" s="242"/>
      <c r="N95" s="243"/>
      <c r="O95" s="244">
        <v>51</v>
      </c>
      <c r="P95" s="245"/>
      <c r="Q95" s="241" t="str" cm="1">
        <f t="array" aca="1" ref="Q95" ca="1">IF(INDIRECT("事前検証計算用!U"&amp;2+O95)="","",INDIRECT("事前検証計算用!U"&amp;2+O95))</f>
        <v/>
      </c>
      <c r="R95" s="242"/>
      <c r="S95" s="242"/>
      <c r="T95" s="243"/>
      <c r="U95" s="244">
        <v>52</v>
      </c>
      <c r="V95" s="245"/>
      <c r="W95" s="241" t="str" cm="1">
        <f t="array" aca="1" ref="W95" ca="1">IF(INDIRECT("事前検証計算用!U"&amp;2+U95)="","",INDIRECT("事前検証計算用!U"&amp;2+U95))</f>
        <v/>
      </c>
      <c r="X95" s="242"/>
      <c r="Y95" s="242"/>
      <c r="Z95" s="243"/>
      <c r="AA95" s="40"/>
    </row>
    <row r="96" spans="1:27" ht="22.5" customHeight="1" thickBot="1" x14ac:dyDescent="0.2">
      <c r="B96" s="41"/>
      <c r="C96" s="190" t="s">
        <v>225</v>
      </c>
      <c r="D96" s="191"/>
      <c r="E96" s="191" t="s">
        <v>226</v>
      </c>
      <c r="F96" s="191"/>
      <c r="G96" s="191" t="s">
        <v>227</v>
      </c>
      <c r="H96" s="192"/>
      <c r="I96" s="190" t="s">
        <v>225</v>
      </c>
      <c r="J96" s="191"/>
      <c r="K96" s="191" t="s">
        <v>226</v>
      </c>
      <c r="L96" s="191"/>
      <c r="M96" s="191" t="s">
        <v>227</v>
      </c>
      <c r="N96" s="192"/>
      <c r="O96" s="190" t="s">
        <v>225</v>
      </c>
      <c r="P96" s="191"/>
      <c r="Q96" s="191" t="s">
        <v>226</v>
      </c>
      <c r="R96" s="191"/>
      <c r="S96" s="191" t="s">
        <v>227</v>
      </c>
      <c r="T96" s="192"/>
      <c r="U96" s="190" t="s">
        <v>225</v>
      </c>
      <c r="V96" s="191"/>
      <c r="W96" s="191" t="s">
        <v>226</v>
      </c>
      <c r="X96" s="191"/>
      <c r="Y96" s="191" t="s">
        <v>227</v>
      </c>
      <c r="Z96" s="192"/>
      <c r="AA96" s="40"/>
    </row>
    <row r="97" spans="1:27" ht="33" customHeight="1" x14ac:dyDescent="0.15">
      <c r="A97" s="44"/>
      <c r="B97" s="57" t="s">
        <v>224</v>
      </c>
      <c r="C97" s="238" t="str" cm="1">
        <f t="array" aca="1" ref="C97" ca="1">IF(INDIRECT("事前検証計算用!V"&amp;2+C95)="","",INDIRECT("事前検証計算用!V"&amp;2+C95))</f>
        <v/>
      </c>
      <c r="D97" s="188"/>
      <c r="E97" s="239" t="str" cm="1">
        <f t="array" aca="1" ref="E97" ca="1">IF(INDIRECT("事前検証計算用!W"&amp;2+C95)="","",INDIRECT("事前検証計算用!W"&amp;2+C95))</f>
        <v/>
      </c>
      <c r="F97" s="238"/>
      <c r="G97" s="239" t="str" cm="1">
        <f t="array" aca="1" ref="G97" ca="1">IF(INDIRECT("事前検証計算用!X"&amp;2+C95)="","",INDIRECT("事前検証計算用!X"&amp;2+C95))</f>
        <v/>
      </c>
      <c r="H97" s="240"/>
      <c r="I97" s="238" t="str" cm="1">
        <f t="array" aca="1" ref="I97" ca="1">IF(INDIRECT("事前検証計算用!V"&amp;2+I95)="","",INDIRECT("事前検証計算用!V"&amp;2+I95))</f>
        <v/>
      </c>
      <c r="J97" s="188"/>
      <c r="K97" s="239" t="str" cm="1">
        <f t="array" aca="1" ref="K97" ca="1">IF(INDIRECT("事前検証計算用!W"&amp;2+I95)="","",INDIRECT("事前検証計算用!W"&amp;2+I95))</f>
        <v/>
      </c>
      <c r="L97" s="238"/>
      <c r="M97" s="239" t="str" cm="1">
        <f t="array" aca="1" ref="M97" ca="1">IF(INDIRECT("事前検証計算用!X"&amp;2+I95)="","",INDIRECT("事前検証計算用!X"&amp;2+I95))</f>
        <v/>
      </c>
      <c r="N97" s="240"/>
      <c r="O97" s="238" t="str" cm="1">
        <f t="array" aca="1" ref="O97" ca="1">IF(INDIRECT("事前検証計算用!V"&amp;2+O95)="","",INDIRECT("事前検証計算用!V"&amp;2+O95))</f>
        <v/>
      </c>
      <c r="P97" s="188"/>
      <c r="Q97" s="239" t="str" cm="1">
        <f t="array" aca="1" ref="Q97" ca="1">IF(INDIRECT("事前検証計算用!W"&amp;2+O95)="","",INDIRECT("事前検証計算用!W"&amp;2+O95))</f>
        <v/>
      </c>
      <c r="R97" s="238"/>
      <c r="S97" s="239" t="str" cm="1">
        <f t="array" aca="1" ref="S97" ca="1">IF(INDIRECT("事前検証計算用!X"&amp;2+O95)="","",INDIRECT("事前検証計算用!X"&amp;2+O95))</f>
        <v/>
      </c>
      <c r="T97" s="240"/>
      <c r="U97" s="238" t="str" cm="1">
        <f t="array" aca="1" ref="U97" ca="1">IF(INDIRECT("事前検証計算用!V"&amp;2+U95)="","",INDIRECT("事前検証計算用!V"&amp;2+U95))</f>
        <v/>
      </c>
      <c r="V97" s="188"/>
      <c r="W97" s="239" t="str" cm="1">
        <f t="array" aca="1" ref="W97" ca="1">IF(INDIRECT("事前検証計算用!W"&amp;2+U95)="","",INDIRECT("事前検証計算用!W"&amp;2+U95))</f>
        <v/>
      </c>
      <c r="X97" s="238"/>
      <c r="Y97" s="239" t="str" cm="1">
        <f t="array" aca="1" ref="Y97" ca="1">IF(INDIRECT("事前検証計算用!X"&amp;2+U95)="","",INDIRECT("事前検証計算用!X"&amp;2+U95))</f>
        <v/>
      </c>
      <c r="Z97" s="240"/>
      <c r="AA97" s="40"/>
    </row>
    <row r="98" spans="1:27" ht="33" customHeight="1" x14ac:dyDescent="0.15">
      <c r="A98" s="44"/>
      <c r="B98" s="58" t="s">
        <v>228</v>
      </c>
      <c r="C98" s="236" t="str" cm="1">
        <f t="array" aca="1" ref="C98" ca="1">IF(INDIRECT("事前検証計算用!AB"&amp;2+C95)="","",INDIRECT("事前検証計算用!AB"&amp;2+C95))</f>
        <v/>
      </c>
      <c r="D98" s="182"/>
      <c r="E98" s="182" t="str" cm="1">
        <f t="array" aca="1" ref="E98" ca="1">IF(INDIRECT("事前検証計算用!AC"&amp;2+C95)="","",INDIRECT("事前検証計算用!AC"&amp;2+C95))</f>
        <v/>
      </c>
      <c r="F98" s="182"/>
      <c r="G98" s="182" t="str" cm="1">
        <f t="array" aca="1" ref="G98" ca="1">IF(INDIRECT("事前検証計算用!AD"&amp;2+C95)="","",INDIRECT("事前検証計算用!AD"&amp;2+C95))</f>
        <v/>
      </c>
      <c r="H98" s="183"/>
      <c r="I98" s="236" t="str" cm="1">
        <f t="array" aca="1" ref="I98" ca="1">IF(INDIRECT("事前検証計算用!AB"&amp;2+I95)="","",INDIRECT("事前検証計算用!AB"&amp;2+I95))</f>
        <v/>
      </c>
      <c r="J98" s="182"/>
      <c r="K98" s="182" t="str" cm="1">
        <f t="array" aca="1" ref="K98" ca="1">IF(INDIRECT("事前検証計算用!AC"&amp;2+I95)="","",INDIRECT("事前検証計算用!AC"&amp;2+I95))</f>
        <v/>
      </c>
      <c r="L98" s="182"/>
      <c r="M98" s="182" t="str" cm="1">
        <f t="array" aca="1" ref="M98" ca="1">IF(INDIRECT("事前検証計算用!AD"&amp;2+I95)="","",INDIRECT("事前検証計算用!AD"&amp;2+I95))</f>
        <v/>
      </c>
      <c r="N98" s="183"/>
      <c r="O98" s="236" t="str" cm="1">
        <f t="array" aca="1" ref="O98" ca="1">IF(INDIRECT("事前検証計算用!AB"&amp;2+O95)="","",INDIRECT("事前検証計算用!AB"&amp;2+O95))</f>
        <v/>
      </c>
      <c r="P98" s="182"/>
      <c r="Q98" s="182" t="str" cm="1">
        <f t="array" aca="1" ref="Q98" ca="1">IF(INDIRECT("事前検証計算用!AC"&amp;2+O95)="","",INDIRECT("事前検証計算用!AC"&amp;2+O95))</f>
        <v/>
      </c>
      <c r="R98" s="182"/>
      <c r="S98" s="182" t="str" cm="1">
        <f t="array" aca="1" ref="S98" ca="1">IF(INDIRECT("事前検証計算用!AD"&amp;2+O95)="","",INDIRECT("事前検証計算用!AD"&amp;2+O95))</f>
        <v/>
      </c>
      <c r="T98" s="183"/>
      <c r="U98" s="236" t="str" cm="1">
        <f t="array" aca="1" ref="U98" ca="1">IF(INDIRECT("事前検証計算用!AB"&amp;2+U95)="","",INDIRECT("事前検証計算用!AB"&amp;2+U95))</f>
        <v/>
      </c>
      <c r="V98" s="182"/>
      <c r="W98" s="182" t="str" cm="1">
        <f t="array" aca="1" ref="W98" ca="1">IF(INDIRECT("事前検証計算用!AC"&amp;2+U95)="","",INDIRECT("事前検証計算用!AC"&amp;2+U95))</f>
        <v/>
      </c>
      <c r="X98" s="182"/>
      <c r="Y98" s="182" t="str" cm="1">
        <f t="array" aca="1" ref="Y98" ca="1">IF(INDIRECT("事前検証計算用!AD"&amp;2+U95)="","",INDIRECT("事前検証計算用!AD"&amp;2+U95))</f>
        <v/>
      </c>
      <c r="Z98" s="183"/>
      <c r="AA98" s="40"/>
    </row>
    <row r="99" spans="1:27" ht="33" customHeight="1" x14ac:dyDescent="0.15">
      <c r="A99" s="44"/>
      <c r="B99" s="58" t="s">
        <v>229</v>
      </c>
      <c r="C99" s="236" t="str" cm="1">
        <f t="array" aca="1" ref="C99" ca="1">IF(INDIRECT("事前検証計算用!Y"&amp;2+C95)="","",INDIRECT("事前検証計算用!Y"&amp;2+C95))</f>
        <v/>
      </c>
      <c r="D99" s="182"/>
      <c r="E99" s="182" t="str" cm="1">
        <f t="array" aca="1" ref="E99" ca="1">IF(INDIRECT("事前検証計算用!Z"&amp;2+C95)="","",INDIRECT("事前検証計算用!Z"&amp;2+C95))</f>
        <v/>
      </c>
      <c r="F99" s="182"/>
      <c r="G99" s="182" t="str" cm="1">
        <f t="array" aca="1" ref="G99" ca="1">IF(INDIRECT("事前検証計算用!AA"&amp;2+C95)="","",INDIRECT("事前検証計算用!AA"&amp;2+C95))</f>
        <v/>
      </c>
      <c r="H99" s="183"/>
      <c r="I99" s="236" t="str" cm="1">
        <f t="array" aca="1" ref="I99" ca="1">IF(INDIRECT("事前検証計算用!Y"&amp;2+I95)="","",INDIRECT("事前検証計算用!Y"&amp;2+I95))</f>
        <v/>
      </c>
      <c r="J99" s="182"/>
      <c r="K99" s="182" t="str" cm="1">
        <f t="array" aca="1" ref="K99" ca="1">IF(INDIRECT("事前検証計算用!Z"&amp;2+I95)="","",INDIRECT("事前検証計算用!Z"&amp;2+I95))</f>
        <v/>
      </c>
      <c r="L99" s="182"/>
      <c r="M99" s="182" t="str" cm="1">
        <f t="array" aca="1" ref="M99" ca="1">IF(INDIRECT("事前検証計算用!AA"&amp;2+I95)="","",INDIRECT("事前検証計算用!AA"&amp;2+I95))</f>
        <v/>
      </c>
      <c r="N99" s="183"/>
      <c r="O99" s="236" t="str" cm="1">
        <f t="array" aca="1" ref="O99" ca="1">IF(INDIRECT("事前検証計算用!Y"&amp;2+O95)="","",INDIRECT("事前検証計算用!Y"&amp;2+O95))</f>
        <v/>
      </c>
      <c r="P99" s="182"/>
      <c r="Q99" s="182" t="str" cm="1">
        <f t="array" aca="1" ref="Q99" ca="1">IF(INDIRECT("事前検証計算用!Z"&amp;2+O95)="","",INDIRECT("事前検証計算用!Z"&amp;2+O95))</f>
        <v/>
      </c>
      <c r="R99" s="182"/>
      <c r="S99" s="182" t="str" cm="1">
        <f t="array" aca="1" ref="S99" ca="1">IF(INDIRECT("事前検証計算用!AA"&amp;2+O95)="","",INDIRECT("事前検証計算用!AA"&amp;2+O95))</f>
        <v/>
      </c>
      <c r="T99" s="183"/>
      <c r="U99" s="236" t="str" cm="1">
        <f t="array" aca="1" ref="U99" ca="1">IF(INDIRECT("事前検証計算用!Y"&amp;2+U95)="","",INDIRECT("事前検証計算用!Y"&amp;2+U95))</f>
        <v/>
      </c>
      <c r="V99" s="182"/>
      <c r="W99" s="182" t="str" cm="1">
        <f t="array" aca="1" ref="W99" ca="1">IF(INDIRECT("事前検証計算用!Z"&amp;2+U95)="","",INDIRECT("事前検証計算用!Z"&amp;2+U95))</f>
        <v/>
      </c>
      <c r="X99" s="182"/>
      <c r="Y99" s="182" t="str" cm="1">
        <f t="array" aca="1" ref="Y99" ca="1">IF(INDIRECT("事前検証計算用!AA"&amp;2+U95)="","",INDIRECT("事前検証計算用!AA"&amp;2+U95))</f>
        <v/>
      </c>
      <c r="Z99" s="183"/>
      <c r="AA99" s="40"/>
    </row>
    <row r="100" spans="1:27" ht="33" customHeight="1" thickBot="1" x14ac:dyDescent="0.2">
      <c r="A100" s="44"/>
      <c r="B100" s="59" t="s">
        <v>230</v>
      </c>
      <c r="C100" s="233" t="str" cm="1">
        <f t="array" aca="1" ref="C100" ca="1">IF(INDIRECT("事前検証計算用!AE"&amp;2+C95)="","",INDIRECT("事前検証計算用!AE"&amp;2+C95))</f>
        <v/>
      </c>
      <c r="D100" s="185"/>
      <c r="E100" s="185" t="str" cm="1">
        <f t="array" aca="1" ref="E100" ca="1">IF(INDIRECT("事前検証計算用!AF"&amp;2+C95)="","",INDIRECT("事前検証計算用!AF"&amp;2+C95))</f>
        <v/>
      </c>
      <c r="F100" s="185"/>
      <c r="G100" s="185" t="str" cm="1">
        <f t="array" aca="1" ref="G100" ca="1">IF(INDIRECT("事前検証計算用!AG"&amp;2+C95)="","",INDIRECT("事前検証計算用!AG"&amp;2+C95))</f>
        <v/>
      </c>
      <c r="H100" s="186"/>
      <c r="I100" s="233" t="str" cm="1">
        <f t="array" aca="1" ref="I100" ca="1">IF(INDIRECT("事前検証計算用!AE"&amp;2+I95)="","",INDIRECT("事前検証計算用!AE"&amp;2+I95))</f>
        <v/>
      </c>
      <c r="J100" s="185"/>
      <c r="K100" s="185" t="str" cm="1">
        <f t="array" aca="1" ref="K100" ca="1">IF(INDIRECT("事前検証計算用!AF"&amp;2+I95)="","",INDIRECT("事前検証計算用!AF"&amp;2+I95))</f>
        <v/>
      </c>
      <c r="L100" s="185"/>
      <c r="M100" s="185" t="str" cm="1">
        <f t="array" aca="1" ref="M100" ca="1">IF(INDIRECT("事前検証計算用!AG"&amp;2+I95)="","",INDIRECT("事前検証計算用!AG"&amp;2+I95))</f>
        <v/>
      </c>
      <c r="N100" s="186"/>
      <c r="O100" s="233" t="str" cm="1">
        <f t="array" aca="1" ref="O100" ca="1">IF(INDIRECT("事前検証計算用!AE"&amp;2+O95)="","",INDIRECT("事前検証計算用!AE"&amp;2+O95))</f>
        <v/>
      </c>
      <c r="P100" s="185"/>
      <c r="Q100" s="185" t="str" cm="1">
        <f t="array" aca="1" ref="Q100" ca="1">IF(INDIRECT("事前検証計算用!AF"&amp;2+O95)="","",INDIRECT("事前検証計算用!AF"&amp;2+O95))</f>
        <v/>
      </c>
      <c r="R100" s="185"/>
      <c r="S100" s="185" t="str" cm="1">
        <f t="array" aca="1" ref="S100" ca="1">IF(INDIRECT("事前検証計算用!AG"&amp;2+O95)="","",INDIRECT("事前検証計算用!AG"&amp;2+O95))</f>
        <v/>
      </c>
      <c r="T100" s="186"/>
      <c r="U100" s="233" t="str" cm="1">
        <f t="array" aca="1" ref="U100" ca="1">IF(INDIRECT("事前検証計算用!AE"&amp;2+U95)="","",INDIRECT("事前検証計算用!AE"&amp;2+U95))</f>
        <v/>
      </c>
      <c r="V100" s="185"/>
      <c r="W100" s="185" t="str" cm="1">
        <f t="array" aca="1" ref="W100" ca="1">IF(INDIRECT("事前検証計算用!AF"&amp;2+U95)="","",INDIRECT("事前検証計算用!AF"&amp;2+U95))</f>
        <v/>
      </c>
      <c r="X100" s="185"/>
      <c r="Y100" s="185" t="str" cm="1">
        <f t="array" aca="1" ref="Y100" ca="1">IF(INDIRECT("事前検証計算用!AG"&amp;2+U95)="","",INDIRECT("事前検証計算用!AG"&amp;2+U95))</f>
        <v/>
      </c>
      <c r="Z100" s="186"/>
      <c r="AA100" s="40"/>
    </row>
    <row r="101" spans="1:27" ht="74.25" customHeight="1" x14ac:dyDescent="0.15">
      <c r="B101" s="42"/>
      <c r="C101" s="244">
        <v>53</v>
      </c>
      <c r="D101" s="245"/>
      <c r="E101" s="241" t="str" cm="1">
        <f t="array" aca="1" ref="E101" ca="1">IF(INDIRECT("事前検証計算用!U"&amp;2+C101)="","",INDIRECT("事前検証計算用!U"&amp;2+C101))</f>
        <v/>
      </c>
      <c r="F101" s="242"/>
      <c r="G101" s="242"/>
      <c r="H101" s="243"/>
      <c r="I101" s="244">
        <v>54</v>
      </c>
      <c r="J101" s="245"/>
      <c r="K101" s="241" t="str" cm="1">
        <f t="array" aca="1" ref="K101" ca="1">IF(INDIRECT("事前検証計算用!U"&amp;2+I101)="","",INDIRECT("事前検証計算用!U"&amp;2+I101))</f>
        <v/>
      </c>
      <c r="L101" s="242"/>
      <c r="M101" s="242"/>
      <c r="N101" s="243"/>
      <c r="O101" s="244">
        <v>55</v>
      </c>
      <c r="P101" s="245"/>
      <c r="Q101" s="241" t="str" cm="1">
        <f t="array" aca="1" ref="Q101" ca="1">IF(INDIRECT("事前検証計算用!U"&amp;2+O101)="","",INDIRECT("事前検証計算用!U"&amp;2+O101))</f>
        <v/>
      </c>
      <c r="R101" s="242"/>
      <c r="S101" s="242"/>
      <c r="T101" s="243"/>
      <c r="U101" s="244">
        <v>56</v>
      </c>
      <c r="V101" s="245"/>
      <c r="W101" s="241" t="str" cm="1">
        <f t="array" aca="1" ref="W101" ca="1">IF(INDIRECT("事前検証計算用!U"&amp;2+U101)="","",INDIRECT("事前検証計算用!U"&amp;2+U101))</f>
        <v/>
      </c>
      <c r="X101" s="242"/>
      <c r="Y101" s="242"/>
      <c r="Z101" s="243"/>
      <c r="AA101" s="40"/>
    </row>
    <row r="102" spans="1:27" ht="22.5" customHeight="1" thickBot="1" x14ac:dyDescent="0.2">
      <c r="B102" s="41"/>
      <c r="C102" s="190" t="s">
        <v>225</v>
      </c>
      <c r="D102" s="191"/>
      <c r="E102" s="191" t="s">
        <v>226</v>
      </c>
      <c r="F102" s="191"/>
      <c r="G102" s="191" t="s">
        <v>227</v>
      </c>
      <c r="H102" s="192"/>
      <c r="I102" s="190" t="s">
        <v>225</v>
      </c>
      <c r="J102" s="191"/>
      <c r="K102" s="191" t="s">
        <v>226</v>
      </c>
      <c r="L102" s="191"/>
      <c r="M102" s="191" t="s">
        <v>227</v>
      </c>
      <c r="N102" s="192"/>
      <c r="O102" s="190" t="s">
        <v>225</v>
      </c>
      <c r="P102" s="191"/>
      <c r="Q102" s="191" t="s">
        <v>226</v>
      </c>
      <c r="R102" s="191"/>
      <c r="S102" s="191" t="s">
        <v>227</v>
      </c>
      <c r="T102" s="192"/>
      <c r="U102" s="190" t="s">
        <v>225</v>
      </c>
      <c r="V102" s="191"/>
      <c r="W102" s="191" t="s">
        <v>226</v>
      </c>
      <c r="X102" s="191"/>
      <c r="Y102" s="191" t="s">
        <v>227</v>
      </c>
      <c r="Z102" s="192"/>
      <c r="AA102" s="40"/>
    </row>
    <row r="103" spans="1:27" ht="33" customHeight="1" x14ac:dyDescent="0.15">
      <c r="A103" s="44"/>
      <c r="B103" s="57" t="s">
        <v>224</v>
      </c>
      <c r="C103" s="238" t="str" cm="1">
        <f t="array" aca="1" ref="C103" ca="1">IF(INDIRECT("事前検証計算用!V"&amp;2+C101)="","",INDIRECT("事前検証計算用!V"&amp;2+C101))</f>
        <v/>
      </c>
      <c r="D103" s="188"/>
      <c r="E103" s="239" t="str" cm="1">
        <f t="array" aca="1" ref="E103" ca="1">IF(INDIRECT("事前検証計算用!W"&amp;2+C101)="","",INDIRECT("事前検証計算用!W"&amp;2+C101))</f>
        <v/>
      </c>
      <c r="F103" s="238"/>
      <c r="G103" s="239" t="str" cm="1">
        <f t="array" aca="1" ref="G103" ca="1">IF(INDIRECT("事前検証計算用!X"&amp;2+C101)="","",INDIRECT("事前検証計算用!X"&amp;2+C101))</f>
        <v/>
      </c>
      <c r="H103" s="240"/>
      <c r="I103" s="238" t="str" cm="1">
        <f t="array" aca="1" ref="I103" ca="1">IF(INDIRECT("事前検証計算用!V"&amp;2+I101)="","",INDIRECT("事前検証計算用!V"&amp;2+I101))</f>
        <v/>
      </c>
      <c r="J103" s="188"/>
      <c r="K103" s="239" t="str" cm="1">
        <f t="array" aca="1" ref="K103" ca="1">IF(INDIRECT("事前検証計算用!W"&amp;2+I101)="","",INDIRECT("事前検証計算用!W"&amp;2+I101))</f>
        <v/>
      </c>
      <c r="L103" s="238"/>
      <c r="M103" s="239" t="str" cm="1">
        <f t="array" aca="1" ref="M103" ca="1">IF(INDIRECT("事前検証計算用!X"&amp;2+I101)="","",INDIRECT("事前検証計算用!X"&amp;2+I101))</f>
        <v/>
      </c>
      <c r="N103" s="240"/>
      <c r="O103" s="238" t="str" cm="1">
        <f t="array" aca="1" ref="O103" ca="1">IF(INDIRECT("事前検証計算用!V"&amp;2+O101)="","",INDIRECT("事前検証計算用!V"&amp;2+O101))</f>
        <v/>
      </c>
      <c r="P103" s="188"/>
      <c r="Q103" s="239" t="str" cm="1">
        <f t="array" aca="1" ref="Q103" ca="1">IF(INDIRECT("事前検証計算用!W"&amp;2+O101)="","",INDIRECT("事前検証計算用!W"&amp;2+O101))</f>
        <v/>
      </c>
      <c r="R103" s="238"/>
      <c r="S103" s="239" t="str" cm="1">
        <f t="array" aca="1" ref="S103" ca="1">IF(INDIRECT("事前検証計算用!X"&amp;2+O101)="","",INDIRECT("事前検証計算用!X"&amp;2+O101))</f>
        <v/>
      </c>
      <c r="T103" s="240"/>
      <c r="U103" s="238" t="str" cm="1">
        <f t="array" aca="1" ref="U103" ca="1">IF(INDIRECT("事前検証計算用!V"&amp;2+U101)="","",INDIRECT("事前検証計算用!V"&amp;2+U101))</f>
        <v/>
      </c>
      <c r="V103" s="188"/>
      <c r="W103" s="239" t="str" cm="1">
        <f t="array" aca="1" ref="W103" ca="1">IF(INDIRECT("事前検証計算用!W"&amp;2+U101)="","",INDIRECT("事前検証計算用!W"&amp;2+U101))</f>
        <v/>
      </c>
      <c r="X103" s="238"/>
      <c r="Y103" s="239" t="str" cm="1">
        <f t="array" aca="1" ref="Y103" ca="1">IF(INDIRECT("事前検証計算用!X"&amp;2+U101)="","",INDIRECT("事前検証計算用!X"&amp;2+U101))</f>
        <v/>
      </c>
      <c r="Z103" s="240"/>
      <c r="AA103" s="40"/>
    </row>
    <row r="104" spans="1:27" ht="33" customHeight="1" x14ac:dyDescent="0.15">
      <c r="A104" s="44"/>
      <c r="B104" s="58" t="s">
        <v>228</v>
      </c>
      <c r="C104" s="236" t="str" cm="1">
        <f t="array" aca="1" ref="C104" ca="1">IF(INDIRECT("事前検証計算用!AB"&amp;2+C101)="","",INDIRECT("事前検証計算用!AB"&amp;2+C101))</f>
        <v/>
      </c>
      <c r="D104" s="182"/>
      <c r="E104" s="182" t="str" cm="1">
        <f t="array" aca="1" ref="E104" ca="1">IF(INDIRECT("事前検証計算用!AC"&amp;2+C101)="","",INDIRECT("事前検証計算用!AC"&amp;2+C101))</f>
        <v/>
      </c>
      <c r="F104" s="182"/>
      <c r="G104" s="182" t="str" cm="1">
        <f t="array" aca="1" ref="G104" ca="1">IF(INDIRECT("事前検証計算用!AD"&amp;2+C101)="","",INDIRECT("事前検証計算用!AD"&amp;2+C101))</f>
        <v/>
      </c>
      <c r="H104" s="183"/>
      <c r="I104" s="236" t="str" cm="1">
        <f t="array" aca="1" ref="I104" ca="1">IF(INDIRECT("事前検証計算用!AB"&amp;2+I101)="","",INDIRECT("事前検証計算用!AB"&amp;2+I101))</f>
        <v/>
      </c>
      <c r="J104" s="182"/>
      <c r="K104" s="182" t="str" cm="1">
        <f t="array" aca="1" ref="K104" ca="1">IF(INDIRECT("事前検証計算用!AC"&amp;2+I101)="","",INDIRECT("事前検証計算用!AC"&amp;2+I101))</f>
        <v/>
      </c>
      <c r="L104" s="182"/>
      <c r="M104" s="182" t="str" cm="1">
        <f t="array" aca="1" ref="M104" ca="1">IF(INDIRECT("事前検証計算用!AD"&amp;2+I101)="","",INDIRECT("事前検証計算用!AD"&amp;2+I101))</f>
        <v/>
      </c>
      <c r="N104" s="183"/>
      <c r="O104" s="236" t="str" cm="1">
        <f t="array" aca="1" ref="O104" ca="1">IF(INDIRECT("事前検証計算用!AB"&amp;2+O101)="","",INDIRECT("事前検証計算用!AB"&amp;2+O101))</f>
        <v/>
      </c>
      <c r="P104" s="182"/>
      <c r="Q104" s="182" t="str" cm="1">
        <f t="array" aca="1" ref="Q104" ca="1">IF(INDIRECT("事前検証計算用!AC"&amp;2+O101)="","",INDIRECT("事前検証計算用!AC"&amp;2+O101))</f>
        <v/>
      </c>
      <c r="R104" s="182"/>
      <c r="S104" s="182" t="str" cm="1">
        <f t="array" aca="1" ref="S104" ca="1">IF(INDIRECT("事前検証計算用!AD"&amp;2+O101)="","",INDIRECT("事前検証計算用!AD"&amp;2+O101))</f>
        <v/>
      </c>
      <c r="T104" s="183"/>
      <c r="U104" s="236" t="str" cm="1">
        <f t="array" aca="1" ref="U104" ca="1">IF(INDIRECT("事前検証計算用!AB"&amp;2+U101)="","",INDIRECT("事前検証計算用!AB"&amp;2+U101))</f>
        <v/>
      </c>
      <c r="V104" s="182"/>
      <c r="W104" s="182" t="str" cm="1">
        <f t="array" aca="1" ref="W104" ca="1">IF(INDIRECT("事前検証計算用!AC"&amp;2+U101)="","",INDIRECT("事前検証計算用!AC"&amp;2+U101))</f>
        <v/>
      </c>
      <c r="X104" s="182"/>
      <c r="Y104" s="182" t="str" cm="1">
        <f t="array" aca="1" ref="Y104" ca="1">IF(INDIRECT("事前検証計算用!AD"&amp;2+U101)="","",INDIRECT("事前検証計算用!AD"&amp;2+U101))</f>
        <v/>
      </c>
      <c r="Z104" s="183"/>
      <c r="AA104" s="40"/>
    </row>
    <row r="105" spans="1:27" ht="33" customHeight="1" x14ac:dyDescent="0.15">
      <c r="A105" s="44"/>
      <c r="B105" s="58" t="s">
        <v>229</v>
      </c>
      <c r="C105" s="236" t="str" cm="1">
        <f t="array" aca="1" ref="C105" ca="1">IF(INDIRECT("事前検証計算用!Y"&amp;2+C101)="","",INDIRECT("事前検証計算用!Y"&amp;2+C101))</f>
        <v/>
      </c>
      <c r="D105" s="182"/>
      <c r="E105" s="182" t="str" cm="1">
        <f t="array" aca="1" ref="E105" ca="1">IF(INDIRECT("事前検証計算用!Z"&amp;2+C101)="","",INDIRECT("事前検証計算用!Z"&amp;2+C101))</f>
        <v/>
      </c>
      <c r="F105" s="182"/>
      <c r="G105" s="182" t="str" cm="1">
        <f t="array" aca="1" ref="G105" ca="1">IF(INDIRECT("事前検証計算用!AA"&amp;2+C101)="","",INDIRECT("事前検証計算用!AA"&amp;2+C101))</f>
        <v/>
      </c>
      <c r="H105" s="183"/>
      <c r="I105" s="236" t="str" cm="1">
        <f t="array" aca="1" ref="I105" ca="1">IF(INDIRECT("事前検証計算用!Y"&amp;2+I101)="","",INDIRECT("事前検証計算用!Y"&amp;2+I101))</f>
        <v/>
      </c>
      <c r="J105" s="182"/>
      <c r="K105" s="182" t="str" cm="1">
        <f t="array" aca="1" ref="K105" ca="1">IF(INDIRECT("事前検証計算用!Z"&amp;2+I101)="","",INDIRECT("事前検証計算用!Z"&amp;2+I101))</f>
        <v/>
      </c>
      <c r="L105" s="182"/>
      <c r="M105" s="182" t="str" cm="1">
        <f t="array" aca="1" ref="M105" ca="1">IF(INDIRECT("事前検証計算用!AA"&amp;2+I101)="","",INDIRECT("事前検証計算用!AA"&amp;2+I101))</f>
        <v/>
      </c>
      <c r="N105" s="183"/>
      <c r="O105" s="236" t="str" cm="1">
        <f t="array" aca="1" ref="O105" ca="1">IF(INDIRECT("事前検証計算用!Y"&amp;2+O101)="","",INDIRECT("事前検証計算用!Y"&amp;2+O101))</f>
        <v/>
      </c>
      <c r="P105" s="182"/>
      <c r="Q105" s="182" t="str" cm="1">
        <f t="array" aca="1" ref="Q105" ca="1">IF(INDIRECT("事前検証計算用!Z"&amp;2+O101)="","",INDIRECT("事前検証計算用!Z"&amp;2+O101))</f>
        <v/>
      </c>
      <c r="R105" s="182"/>
      <c r="S105" s="182" t="str" cm="1">
        <f t="array" aca="1" ref="S105" ca="1">IF(INDIRECT("事前検証計算用!AA"&amp;2+O101)="","",INDIRECT("事前検証計算用!AA"&amp;2+O101))</f>
        <v/>
      </c>
      <c r="T105" s="183"/>
      <c r="U105" s="236" t="str" cm="1">
        <f t="array" aca="1" ref="U105" ca="1">IF(INDIRECT("事前検証計算用!Y"&amp;2+U101)="","",INDIRECT("事前検証計算用!Y"&amp;2+U101))</f>
        <v/>
      </c>
      <c r="V105" s="182"/>
      <c r="W105" s="182" t="str" cm="1">
        <f t="array" aca="1" ref="W105" ca="1">IF(INDIRECT("事前検証計算用!Z"&amp;2+U101)="","",INDIRECT("事前検証計算用!Z"&amp;2+U101))</f>
        <v/>
      </c>
      <c r="X105" s="182"/>
      <c r="Y105" s="182" t="str" cm="1">
        <f t="array" aca="1" ref="Y105" ca="1">IF(INDIRECT("事前検証計算用!AA"&amp;2+U101)="","",INDIRECT("事前検証計算用!AA"&amp;2+U101))</f>
        <v/>
      </c>
      <c r="Z105" s="183"/>
      <c r="AA105" s="40"/>
    </row>
    <row r="106" spans="1:27" ht="33" customHeight="1" thickBot="1" x14ac:dyDescent="0.2">
      <c r="A106" s="44"/>
      <c r="B106" s="59" t="s">
        <v>230</v>
      </c>
      <c r="C106" s="233" t="str" cm="1">
        <f t="array" aca="1" ref="C106" ca="1">IF(INDIRECT("事前検証計算用!AE"&amp;2+C101)="","",INDIRECT("事前検証計算用!AE"&amp;2+C101))</f>
        <v/>
      </c>
      <c r="D106" s="185"/>
      <c r="E106" s="185" t="str" cm="1">
        <f t="array" aca="1" ref="E106" ca="1">IF(INDIRECT("事前検証計算用!AF"&amp;2+C101)="","",INDIRECT("事前検証計算用!AF"&amp;2+C101))</f>
        <v/>
      </c>
      <c r="F106" s="185"/>
      <c r="G106" s="185" t="str" cm="1">
        <f t="array" aca="1" ref="G106" ca="1">IF(INDIRECT("事前検証計算用!AG"&amp;2+C101)="","",INDIRECT("事前検証計算用!AG"&amp;2+C101))</f>
        <v/>
      </c>
      <c r="H106" s="186"/>
      <c r="I106" s="233" t="str" cm="1">
        <f t="array" aca="1" ref="I106" ca="1">IF(INDIRECT("事前検証計算用!AE"&amp;2+I101)="","",INDIRECT("事前検証計算用!AE"&amp;2+I101))</f>
        <v/>
      </c>
      <c r="J106" s="185"/>
      <c r="K106" s="185" t="str" cm="1">
        <f t="array" aca="1" ref="K106" ca="1">IF(INDIRECT("事前検証計算用!AF"&amp;2+I101)="","",INDIRECT("事前検証計算用!AF"&amp;2+I101))</f>
        <v/>
      </c>
      <c r="L106" s="185"/>
      <c r="M106" s="185" t="str" cm="1">
        <f t="array" aca="1" ref="M106" ca="1">IF(INDIRECT("事前検証計算用!AG"&amp;2+I101)="","",INDIRECT("事前検証計算用!AG"&amp;2+I101))</f>
        <v/>
      </c>
      <c r="N106" s="186"/>
      <c r="O106" s="233" t="str" cm="1">
        <f t="array" aca="1" ref="O106" ca="1">IF(INDIRECT("事前検証計算用!AE"&amp;2+O101)="","",INDIRECT("事前検証計算用!AE"&amp;2+O101))</f>
        <v/>
      </c>
      <c r="P106" s="185"/>
      <c r="Q106" s="185" t="str" cm="1">
        <f t="array" aca="1" ref="Q106" ca="1">IF(INDIRECT("事前検証計算用!AF"&amp;2+O101)="","",INDIRECT("事前検証計算用!AF"&amp;2+O101))</f>
        <v/>
      </c>
      <c r="R106" s="185"/>
      <c r="S106" s="185" t="str" cm="1">
        <f t="array" aca="1" ref="S106" ca="1">IF(INDIRECT("事前検証計算用!AG"&amp;2+O101)="","",INDIRECT("事前検証計算用!AG"&amp;2+O101))</f>
        <v/>
      </c>
      <c r="T106" s="186"/>
      <c r="U106" s="233" t="str" cm="1">
        <f t="array" aca="1" ref="U106" ca="1">IF(INDIRECT("事前検証計算用!AE"&amp;2+U101)="","",INDIRECT("事前検証計算用!AE"&amp;2+U101))</f>
        <v/>
      </c>
      <c r="V106" s="185"/>
      <c r="W106" s="185" t="str" cm="1">
        <f t="array" aca="1" ref="W106" ca="1">IF(INDIRECT("事前検証計算用!AF"&amp;2+U101)="","",INDIRECT("事前検証計算用!AF"&amp;2+U101))</f>
        <v/>
      </c>
      <c r="X106" s="185"/>
      <c r="Y106" s="185" t="str" cm="1">
        <f t="array" aca="1" ref="Y106" ca="1">IF(INDIRECT("事前検証計算用!AG"&amp;2+U101)="","",INDIRECT("事前検証計算用!AG"&amp;2+U101))</f>
        <v/>
      </c>
      <c r="Z106" s="186"/>
      <c r="AA106" s="40"/>
    </row>
    <row r="107" spans="1:27" ht="74.25" customHeight="1" x14ac:dyDescent="0.15">
      <c r="B107" s="42"/>
      <c r="C107" s="244">
        <v>57</v>
      </c>
      <c r="D107" s="245"/>
      <c r="E107" s="241" t="str" cm="1">
        <f t="array" aca="1" ref="E107" ca="1">IF(INDIRECT("事前検証計算用!U"&amp;2+C107)="","",INDIRECT("事前検証計算用!U"&amp;2+C107))</f>
        <v/>
      </c>
      <c r="F107" s="242"/>
      <c r="G107" s="242"/>
      <c r="H107" s="243"/>
      <c r="I107" s="244">
        <v>58</v>
      </c>
      <c r="J107" s="245"/>
      <c r="K107" s="241" t="str" cm="1">
        <f t="array" aca="1" ref="K107" ca="1">IF(INDIRECT("事前検証計算用!U"&amp;2+I107)="","",INDIRECT("事前検証計算用!U"&amp;2+I107))</f>
        <v/>
      </c>
      <c r="L107" s="242"/>
      <c r="M107" s="242"/>
      <c r="N107" s="243"/>
      <c r="O107" s="244">
        <v>59</v>
      </c>
      <c r="P107" s="245"/>
      <c r="Q107" s="241" t="str" cm="1">
        <f t="array" aca="1" ref="Q107" ca="1">IF(INDIRECT("事前検証計算用!U"&amp;2+O107)="","",INDIRECT("事前検証計算用!U"&amp;2+O107))</f>
        <v/>
      </c>
      <c r="R107" s="242"/>
      <c r="S107" s="242"/>
      <c r="T107" s="243"/>
      <c r="U107" s="244">
        <v>60</v>
      </c>
      <c r="V107" s="245"/>
      <c r="W107" s="241" t="str" cm="1">
        <f t="array" aca="1" ref="W107" ca="1">IF(INDIRECT("事前検証計算用!U"&amp;2+U107)="","",INDIRECT("事前検証計算用!U"&amp;2+U107))</f>
        <v/>
      </c>
      <c r="X107" s="242"/>
      <c r="Y107" s="242"/>
      <c r="Z107" s="243"/>
      <c r="AA107" s="40"/>
    </row>
    <row r="108" spans="1:27" ht="22.5" customHeight="1" thickBot="1" x14ac:dyDescent="0.2">
      <c r="B108" s="41"/>
      <c r="C108" s="190" t="s">
        <v>225</v>
      </c>
      <c r="D108" s="191"/>
      <c r="E108" s="191" t="s">
        <v>226</v>
      </c>
      <c r="F108" s="191"/>
      <c r="G108" s="191" t="s">
        <v>227</v>
      </c>
      <c r="H108" s="192"/>
      <c r="I108" s="190" t="s">
        <v>225</v>
      </c>
      <c r="J108" s="191"/>
      <c r="K108" s="191" t="s">
        <v>226</v>
      </c>
      <c r="L108" s="191"/>
      <c r="M108" s="191" t="s">
        <v>227</v>
      </c>
      <c r="N108" s="192"/>
      <c r="O108" s="190" t="s">
        <v>225</v>
      </c>
      <c r="P108" s="191"/>
      <c r="Q108" s="191" t="s">
        <v>226</v>
      </c>
      <c r="R108" s="191"/>
      <c r="S108" s="191" t="s">
        <v>227</v>
      </c>
      <c r="T108" s="192"/>
      <c r="U108" s="190" t="s">
        <v>225</v>
      </c>
      <c r="V108" s="191"/>
      <c r="W108" s="191" t="s">
        <v>226</v>
      </c>
      <c r="X108" s="191"/>
      <c r="Y108" s="191" t="s">
        <v>227</v>
      </c>
      <c r="Z108" s="192"/>
      <c r="AA108" s="40"/>
    </row>
    <row r="109" spans="1:27" ht="33.75" customHeight="1" x14ac:dyDescent="0.15">
      <c r="A109" s="44"/>
      <c r="B109" s="57" t="s">
        <v>224</v>
      </c>
      <c r="C109" s="238" t="str" cm="1">
        <f t="array" aca="1" ref="C109" ca="1">IF(INDIRECT("事前検証計算用!V"&amp;2+C107)="","",INDIRECT("事前検証計算用!V"&amp;2+C107))</f>
        <v/>
      </c>
      <c r="D109" s="188"/>
      <c r="E109" s="239" t="str" cm="1">
        <f t="array" aca="1" ref="E109" ca="1">IF(INDIRECT("事前検証計算用!W"&amp;2+C107)="","",INDIRECT("事前検証計算用!W"&amp;2+C107))</f>
        <v/>
      </c>
      <c r="F109" s="238"/>
      <c r="G109" s="239" t="str" cm="1">
        <f t="array" aca="1" ref="G109" ca="1">IF(INDIRECT("事前検証計算用!X"&amp;2+C107)="","",INDIRECT("事前検証計算用!X"&amp;2+C107))</f>
        <v/>
      </c>
      <c r="H109" s="240"/>
      <c r="I109" s="238" t="str" cm="1">
        <f t="array" aca="1" ref="I109" ca="1">IF(INDIRECT("事前検証計算用!V"&amp;2+I107)="","",INDIRECT("事前検証計算用!V"&amp;2+I107))</f>
        <v/>
      </c>
      <c r="J109" s="188"/>
      <c r="K109" s="239" t="str" cm="1">
        <f t="array" aca="1" ref="K109" ca="1">IF(INDIRECT("事前検証計算用!W"&amp;2+I107)="","",INDIRECT("事前検証計算用!W"&amp;2+I107))</f>
        <v/>
      </c>
      <c r="L109" s="238"/>
      <c r="M109" s="239" t="str" cm="1">
        <f t="array" aca="1" ref="M109" ca="1">IF(INDIRECT("事前検証計算用!X"&amp;2+I107)="","",INDIRECT("事前検証計算用!X"&amp;2+I107))</f>
        <v/>
      </c>
      <c r="N109" s="240"/>
      <c r="O109" s="238" t="str" cm="1">
        <f t="array" aca="1" ref="O109" ca="1">IF(INDIRECT("事前検証計算用!V"&amp;2+O107)="","",INDIRECT("事前検証計算用!V"&amp;2+O107))</f>
        <v/>
      </c>
      <c r="P109" s="188"/>
      <c r="Q109" s="239" t="str" cm="1">
        <f t="array" aca="1" ref="Q109" ca="1">IF(INDIRECT("事前検証計算用!W"&amp;2+O107)="","",INDIRECT("事前検証計算用!W"&amp;2+O107))</f>
        <v/>
      </c>
      <c r="R109" s="238"/>
      <c r="S109" s="239" t="str" cm="1">
        <f t="array" aca="1" ref="S109" ca="1">IF(INDIRECT("事前検証計算用!X"&amp;2+O107)="","",INDIRECT("事前検証計算用!X"&amp;2+O107))</f>
        <v/>
      </c>
      <c r="T109" s="240"/>
      <c r="U109" s="238" t="str" cm="1">
        <f t="array" aca="1" ref="U109" ca="1">IF(INDIRECT("事前検証計算用!V"&amp;2+U107)="","",INDIRECT("事前検証計算用!V"&amp;2+U107))</f>
        <v/>
      </c>
      <c r="V109" s="188"/>
      <c r="W109" s="239" t="str" cm="1">
        <f t="array" aca="1" ref="W109" ca="1">IF(INDIRECT("事前検証計算用!W"&amp;2+U107)="","",INDIRECT("事前検証計算用!W"&amp;2+U107))</f>
        <v/>
      </c>
      <c r="X109" s="238"/>
      <c r="Y109" s="239" t="str" cm="1">
        <f t="array" aca="1" ref="Y109" ca="1">IF(INDIRECT("事前検証計算用!X"&amp;2+U107)="","",INDIRECT("事前検証計算用!X"&amp;2+U107))</f>
        <v/>
      </c>
      <c r="Z109" s="240"/>
      <c r="AA109" s="40"/>
    </row>
    <row r="110" spans="1:27" ht="33.75" customHeight="1" x14ac:dyDescent="0.15">
      <c r="A110" s="44"/>
      <c r="B110" s="58" t="s">
        <v>228</v>
      </c>
      <c r="C110" s="236" t="str" cm="1">
        <f t="array" aca="1" ref="C110" ca="1">IF(INDIRECT("事前検証計算用!AB"&amp;2+C107)="","",INDIRECT("事前検証計算用!AB"&amp;2+C107))</f>
        <v/>
      </c>
      <c r="D110" s="182"/>
      <c r="E110" s="182" t="str" cm="1">
        <f t="array" aca="1" ref="E110" ca="1">IF(INDIRECT("事前検証計算用!AC"&amp;2+C107)="","",INDIRECT("事前検証計算用!AC"&amp;2+C107))</f>
        <v/>
      </c>
      <c r="F110" s="182"/>
      <c r="G110" s="182" t="str" cm="1">
        <f t="array" aca="1" ref="G110" ca="1">IF(INDIRECT("事前検証計算用!AD"&amp;2+C107)="","",INDIRECT("事前検証計算用!AD"&amp;2+C107))</f>
        <v/>
      </c>
      <c r="H110" s="183"/>
      <c r="I110" s="236" t="str" cm="1">
        <f t="array" aca="1" ref="I110" ca="1">IF(INDIRECT("事前検証計算用!AB"&amp;2+I107)="","",INDIRECT("事前検証計算用!AB"&amp;2+I107))</f>
        <v/>
      </c>
      <c r="J110" s="182"/>
      <c r="K110" s="182" t="str" cm="1">
        <f t="array" aca="1" ref="K110" ca="1">IF(INDIRECT("事前検証計算用!AC"&amp;2+I107)="","",INDIRECT("事前検証計算用!AC"&amp;2+I107))</f>
        <v/>
      </c>
      <c r="L110" s="182"/>
      <c r="M110" s="182" t="str" cm="1">
        <f t="array" aca="1" ref="M110" ca="1">IF(INDIRECT("事前検証計算用!AD"&amp;2+I107)="","",INDIRECT("事前検証計算用!AD"&amp;2+I107))</f>
        <v/>
      </c>
      <c r="N110" s="183"/>
      <c r="O110" s="236" t="str" cm="1">
        <f t="array" aca="1" ref="O110" ca="1">IF(INDIRECT("事前検証計算用!AB"&amp;2+O107)="","",INDIRECT("事前検証計算用!AB"&amp;2+O107))</f>
        <v/>
      </c>
      <c r="P110" s="182"/>
      <c r="Q110" s="182" t="str" cm="1">
        <f t="array" aca="1" ref="Q110" ca="1">IF(INDIRECT("事前検証計算用!AC"&amp;2+O107)="","",INDIRECT("事前検証計算用!AC"&amp;2+O107))</f>
        <v/>
      </c>
      <c r="R110" s="182"/>
      <c r="S110" s="182" t="str" cm="1">
        <f t="array" aca="1" ref="S110" ca="1">IF(INDIRECT("事前検証計算用!AD"&amp;2+O107)="","",INDIRECT("事前検証計算用!AD"&amp;2+O107))</f>
        <v/>
      </c>
      <c r="T110" s="183"/>
      <c r="U110" s="236" t="str" cm="1">
        <f t="array" aca="1" ref="U110" ca="1">IF(INDIRECT("事前検証計算用!AB"&amp;2+U107)="","",INDIRECT("事前検証計算用!AB"&amp;2+U107))</f>
        <v/>
      </c>
      <c r="V110" s="182"/>
      <c r="W110" s="182" t="str" cm="1">
        <f t="array" aca="1" ref="W110" ca="1">IF(INDIRECT("事前検証計算用!AC"&amp;2+U107)="","",INDIRECT("事前検証計算用!AC"&amp;2+U107))</f>
        <v/>
      </c>
      <c r="X110" s="182"/>
      <c r="Y110" s="182" t="str" cm="1">
        <f t="array" aca="1" ref="Y110" ca="1">IF(INDIRECT("事前検証計算用!AD"&amp;2+U107)="","",INDIRECT("事前検証計算用!AD"&amp;2+U107))</f>
        <v/>
      </c>
      <c r="Z110" s="183"/>
      <c r="AA110" s="40"/>
    </row>
    <row r="111" spans="1:27" ht="33.75" customHeight="1" x14ac:dyDescent="0.15">
      <c r="A111" s="44"/>
      <c r="B111" s="58" t="s">
        <v>229</v>
      </c>
      <c r="C111" s="236" t="str" cm="1">
        <f t="array" aca="1" ref="C111" ca="1">IF(INDIRECT("事前検証計算用!Y"&amp;2+C107)="","",INDIRECT("事前検証計算用!Y"&amp;2+C107))</f>
        <v/>
      </c>
      <c r="D111" s="182"/>
      <c r="E111" s="182" t="str" cm="1">
        <f t="array" aca="1" ref="E111" ca="1">IF(INDIRECT("事前検証計算用!Z"&amp;2+C107)="","",INDIRECT("事前検証計算用!Z"&amp;2+C107))</f>
        <v/>
      </c>
      <c r="F111" s="182"/>
      <c r="G111" s="182" t="str" cm="1">
        <f t="array" aca="1" ref="G111" ca="1">IF(INDIRECT("事前検証計算用!AA"&amp;2+C107)="","",INDIRECT("事前検証計算用!AA"&amp;2+C107))</f>
        <v/>
      </c>
      <c r="H111" s="183"/>
      <c r="I111" s="236" t="str" cm="1">
        <f t="array" aca="1" ref="I111" ca="1">IF(INDIRECT("事前検証計算用!Y"&amp;2+I107)="","",INDIRECT("事前検証計算用!Y"&amp;2+I107))</f>
        <v/>
      </c>
      <c r="J111" s="182"/>
      <c r="K111" s="182" t="str" cm="1">
        <f t="array" aca="1" ref="K111" ca="1">IF(INDIRECT("事前検証計算用!Z"&amp;2+I107)="","",INDIRECT("事前検証計算用!Z"&amp;2+I107))</f>
        <v/>
      </c>
      <c r="L111" s="182"/>
      <c r="M111" s="182" t="str" cm="1">
        <f t="array" aca="1" ref="M111" ca="1">IF(INDIRECT("事前検証計算用!AA"&amp;2+I107)="","",INDIRECT("事前検証計算用!AA"&amp;2+I107))</f>
        <v/>
      </c>
      <c r="N111" s="183"/>
      <c r="O111" s="236" t="str" cm="1">
        <f t="array" aca="1" ref="O111" ca="1">IF(INDIRECT("事前検証計算用!Y"&amp;2+O107)="","",INDIRECT("事前検証計算用!Y"&amp;2+O107))</f>
        <v/>
      </c>
      <c r="P111" s="182"/>
      <c r="Q111" s="182" t="str" cm="1">
        <f t="array" aca="1" ref="Q111" ca="1">IF(INDIRECT("事前検証計算用!Z"&amp;2+O107)="","",INDIRECT("事前検証計算用!Z"&amp;2+O107))</f>
        <v/>
      </c>
      <c r="R111" s="182"/>
      <c r="S111" s="182" t="str" cm="1">
        <f t="array" aca="1" ref="S111" ca="1">IF(INDIRECT("事前検証計算用!AA"&amp;2+O107)="","",INDIRECT("事前検証計算用!AA"&amp;2+O107))</f>
        <v/>
      </c>
      <c r="T111" s="183"/>
      <c r="U111" s="236" t="str" cm="1">
        <f t="array" aca="1" ref="U111" ca="1">IF(INDIRECT("事前検証計算用!Y"&amp;2+U107)="","",INDIRECT("事前検証計算用!Y"&amp;2+U107))</f>
        <v/>
      </c>
      <c r="V111" s="182"/>
      <c r="W111" s="182" t="str" cm="1">
        <f t="array" aca="1" ref="W111" ca="1">IF(INDIRECT("事前検証計算用!Z"&amp;2+U107)="","",INDIRECT("事前検証計算用!Z"&amp;2+U107))</f>
        <v/>
      </c>
      <c r="X111" s="182"/>
      <c r="Y111" s="182" t="str" cm="1">
        <f t="array" aca="1" ref="Y111" ca="1">IF(INDIRECT("事前検証計算用!AA"&amp;2+U107)="","",INDIRECT("事前検証計算用!AA"&amp;2+U107))</f>
        <v/>
      </c>
      <c r="Z111" s="183"/>
      <c r="AA111" s="40"/>
    </row>
    <row r="112" spans="1:27" ht="33.75" customHeight="1" thickBot="1" x14ac:dyDescent="0.2">
      <c r="A112" s="44"/>
      <c r="B112" s="59" t="s">
        <v>230</v>
      </c>
      <c r="C112" s="233" t="str" cm="1">
        <f t="array" aca="1" ref="C112" ca="1">IF(INDIRECT("事前検証計算用!AE"&amp;2+C107)="","",INDIRECT("事前検証計算用!AE"&amp;2+C107))</f>
        <v/>
      </c>
      <c r="D112" s="185"/>
      <c r="E112" s="185" t="str" cm="1">
        <f t="array" aca="1" ref="E112" ca="1">IF(INDIRECT("事前検証計算用!AF"&amp;2+C107)="","",INDIRECT("事前検証計算用!AF"&amp;2+C107))</f>
        <v/>
      </c>
      <c r="F112" s="185"/>
      <c r="G112" s="185" t="str" cm="1">
        <f t="array" aca="1" ref="G112" ca="1">IF(INDIRECT("事前検証計算用!AG"&amp;2+C107)="","",INDIRECT("事前検証計算用!AG"&amp;2+C107))</f>
        <v/>
      </c>
      <c r="H112" s="186"/>
      <c r="I112" s="233" t="str" cm="1">
        <f t="array" aca="1" ref="I112" ca="1">IF(INDIRECT("事前検証計算用!AE"&amp;2+I107)="","",INDIRECT("事前検証計算用!AE"&amp;2+I107))</f>
        <v/>
      </c>
      <c r="J112" s="185"/>
      <c r="K112" s="185" t="str" cm="1">
        <f t="array" aca="1" ref="K112" ca="1">IF(INDIRECT("事前検証計算用!AF"&amp;2+I107)="","",INDIRECT("事前検証計算用!AF"&amp;2+I107))</f>
        <v/>
      </c>
      <c r="L112" s="185"/>
      <c r="M112" s="185" t="str" cm="1">
        <f t="array" aca="1" ref="M112" ca="1">IF(INDIRECT("事前検証計算用!AG"&amp;2+I107)="","",INDIRECT("事前検証計算用!AG"&amp;2+I107))</f>
        <v/>
      </c>
      <c r="N112" s="186"/>
      <c r="O112" s="233" t="str" cm="1">
        <f t="array" aca="1" ref="O112" ca="1">IF(INDIRECT("事前検証計算用!AE"&amp;2+O107)="","",INDIRECT("事前検証計算用!AE"&amp;2+O107))</f>
        <v/>
      </c>
      <c r="P112" s="185"/>
      <c r="Q112" s="185" t="str" cm="1">
        <f t="array" aca="1" ref="Q112" ca="1">IF(INDIRECT("事前検証計算用!AF"&amp;2+O107)="","",INDIRECT("事前検証計算用!AF"&amp;2+O107))</f>
        <v/>
      </c>
      <c r="R112" s="185"/>
      <c r="S112" s="185" t="str" cm="1">
        <f t="array" aca="1" ref="S112" ca="1">IF(INDIRECT("事前検証計算用!AG"&amp;2+O107)="","",INDIRECT("事前検証計算用!AG"&amp;2+O107))</f>
        <v/>
      </c>
      <c r="T112" s="186"/>
      <c r="U112" s="233" t="str" cm="1">
        <f t="array" aca="1" ref="U112" ca="1">IF(INDIRECT("事前検証計算用!AE"&amp;2+U107)="","",INDIRECT("事前検証計算用!AE"&amp;2+U107))</f>
        <v/>
      </c>
      <c r="V112" s="185"/>
      <c r="W112" s="185" t="str" cm="1">
        <f t="array" aca="1" ref="W112" ca="1">IF(INDIRECT("事前検証計算用!AF"&amp;2+U107)="","",INDIRECT("事前検証計算用!AF"&amp;2+U107))</f>
        <v/>
      </c>
      <c r="X112" s="185"/>
      <c r="Y112" s="185" t="str" cm="1">
        <f t="array" aca="1" ref="Y112" ca="1">IF(INDIRECT("事前検証計算用!AG"&amp;2+U107)="","",INDIRECT("事前検証計算用!AG"&amp;2+U107))</f>
        <v/>
      </c>
      <c r="Z112" s="186"/>
      <c r="AA112" s="40"/>
    </row>
    <row r="113" spans="2:2" x14ac:dyDescent="0.15">
      <c r="B113" s="43"/>
    </row>
  </sheetData>
  <sheetProtection algorithmName="SHA-512" hashValue="LrTUcOGGj9bgVrK6obbqcT3CHhEIcVFfdm8VVi+Qr3cwbYBMqg6/XEqAUhLWHniZawmvOnpDcDDyqF15b8lLMg==" saltValue="GOUzXiwAjdfUkpdG30nacw==" spinCount="100000" sheet="1" objects="1" scenarios="1"/>
  <mergeCells count="1035">
    <mergeCell ref="C2:L2"/>
    <mergeCell ref="N2:W2"/>
    <mergeCell ref="X2:AA2"/>
    <mergeCell ref="C3:L3"/>
    <mergeCell ref="N3:AA8"/>
    <mergeCell ref="C4:L4"/>
    <mergeCell ref="C5:L5"/>
    <mergeCell ref="C6:L6"/>
    <mergeCell ref="C7:L7"/>
    <mergeCell ref="S12:T12"/>
    <mergeCell ref="U12:V12"/>
    <mergeCell ref="W12:X12"/>
    <mergeCell ref="Y12:Z12"/>
    <mergeCell ref="C13:D13"/>
    <mergeCell ref="E13:F13"/>
    <mergeCell ref="G13:H13"/>
    <mergeCell ref="I13:J13"/>
    <mergeCell ref="K13:L13"/>
    <mergeCell ref="M13:N13"/>
    <mergeCell ref="U11:V11"/>
    <mergeCell ref="W11:Z11"/>
    <mergeCell ref="C12:D12"/>
    <mergeCell ref="E12:F12"/>
    <mergeCell ref="G12:H12"/>
    <mergeCell ref="I12:J12"/>
    <mergeCell ref="K12:L12"/>
    <mergeCell ref="M12:N12"/>
    <mergeCell ref="O12:P12"/>
    <mergeCell ref="Q12:R12"/>
    <mergeCell ref="C11:D11"/>
    <mergeCell ref="E11:H11"/>
    <mergeCell ref="I11:J11"/>
    <mergeCell ref="K11:N11"/>
    <mergeCell ref="O11:P11"/>
    <mergeCell ref="Q11:T11"/>
    <mergeCell ref="O14:P14"/>
    <mergeCell ref="Q14:R14"/>
    <mergeCell ref="S14:T14"/>
    <mergeCell ref="U14:V14"/>
    <mergeCell ref="W14:X14"/>
    <mergeCell ref="Y14:Z14"/>
    <mergeCell ref="C14:D14"/>
    <mergeCell ref="E14:F14"/>
    <mergeCell ref="G14:H14"/>
    <mergeCell ref="I14:J14"/>
    <mergeCell ref="K14:L14"/>
    <mergeCell ref="M14:N14"/>
    <mergeCell ref="O13:P13"/>
    <mergeCell ref="Q13:R13"/>
    <mergeCell ref="S13:T13"/>
    <mergeCell ref="U13:V13"/>
    <mergeCell ref="W13:X13"/>
    <mergeCell ref="Y13:Z13"/>
    <mergeCell ref="O16:P16"/>
    <mergeCell ref="Q16:R16"/>
    <mergeCell ref="S16:T16"/>
    <mergeCell ref="U16:V16"/>
    <mergeCell ref="W16:X16"/>
    <mergeCell ref="Y16:Z16"/>
    <mergeCell ref="C16:D16"/>
    <mergeCell ref="E16:F16"/>
    <mergeCell ref="G16:H16"/>
    <mergeCell ref="I16:J16"/>
    <mergeCell ref="K16:L16"/>
    <mergeCell ref="M16:N16"/>
    <mergeCell ref="O15:P15"/>
    <mergeCell ref="Q15:R15"/>
    <mergeCell ref="S15:T15"/>
    <mergeCell ref="U15:V15"/>
    <mergeCell ref="W15:X15"/>
    <mergeCell ref="Y15:Z15"/>
    <mergeCell ref="C15:D15"/>
    <mergeCell ref="E15:F15"/>
    <mergeCell ref="G15:H15"/>
    <mergeCell ref="I15:J15"/>
    <mergeCell ref="K15:L15"/>
    <mergeCell ref="M15:N15"/>
    <mergeCell ref="S18:T18"/>
    <mergeCell ref="U18:V18"/>
    <mergeCell ref="W18:X18"/>
    <mergeCell ref="Y18:Z18"/>
    <mergeCell ref="C19:D19"/>
    <mergeCell ref="E19:F19"/>
    <mergeCell ref="G19:H19"/>
    <mergeCell ref="I19:J19"/>
    <mergeCell ref="K19:L19"/>
    <mergeCell ref="M19:N19"/>
    <mergeCell ref="U17:V17"/>
    <mergeCell ref="W17:Z17"/>
    <mergeCell ref="C18:D18"/>
    <mergeCell ref="E18:F18"/>
    <mergeCell ref="G18:H18"/>
    <mergeCell ref="I18:J18"/>
    <mergeCell ref="K18:L18"/>
    <mergeCell ref="M18:N18"/>
    <mergeCell ref="O18:P18"/>
    <mergeCell ref="Q18:R18"/>
    <mergeCell ref="C17:D17"/>
    <mergeCell ref="E17:H17"/>
    <mergeCell ref="I17:J17"/>
    <mergeCell ref="K17:N17"/>
    <mergeCell ref="O17:P17"/>
    <mergeCell ref="Q17:T17"/>
    <mergeCell ref="O20:P20"/>
    <mergeCell ref="Q20:R20"/>
    <mergeCell ref="S20:T20"/>
    <mergeCell ref="U20:V20"/>
    <mergeCell ref="W20:X20"/>
    <mergeCell ref="Y20:Z20"/>
    <mergeCell ref="C20:D20"/>
    <mergeCell ref="E20:F20"/>
    <mergeCell ref="G20:H20"/>
    <mergeCell ref="I20:J20"/>
    <mergeCell ref="K20:L20"/>
    <mergeCell ref="M20:N20"/>
    <mergeCell ref="O19:P19"/>
    <mergeCell ref="Q19:R19"/>
    <mergeCell ref="S19:T19"/>
    <mergeCell ref="U19:V19"/>
    <mergeCell ref="W19:X19"/>
    <mergeCell ref="Y19:Z19"/>
    <mergeCell ref="O22:P22"/>
    <mergeCell ref="Q22:R22"/>
    <mergeCell ref="S22:T22"/>
    <mergeCell ref="U22:V22"/>
    <mergeCell ref="W22:X22"/>
    <mergeCell ref="Y22:Z22"/>
    <mergeCell ref="C22:D22"/>
    <mergeCell ref="E22:F22"/>
    <mergeCell ref="G22:H22"/>
    <mergeCell ref="I22:J22"/>
    <mergeCell ref="K22:L22"/>
    <mergeCell ref="M22:N22"/>
    <mergeCell ref="O21:P21"/>
    <mergeCell ref="Q21:R21"/>
    <mergeCell ref="S21:T21"/>
    <mergeCell ref="U21:V21"/>
    <mergeCell ref="W21:X21"/>
    <mergeCell ref="Y21:Z21"/>
    <mergeCell ref="C21:D21"/>
    <mergeCell ref="E21:F21"/>
    <mergeCell ref="G21:H21"/>
    <mergeCell ref="I21:J21"/>
    <mergeCell ref="K21:L21"/>
    <mergeCell ref="M21:N21"/>
    <mergeCell ref="S24:T24"/>
    <mergeCell ref="U24:V24"/>
    <mergeCell ref="W24:X24"/>
    <mergeCell ref="Y24:Z24"/>
    <mergeCell ref="C25:D25"/>
    <mergeCell ref="E25:F25"/>
    <mergeCell ref="G25:H25"/>
    <mergeCell ref="I25:J25"/>
    <mergeCell ref="K25:L25"/>
    <mergeCell ref="M25:N25"/>
    <mergeCell ref="U23:V23"/>
    <mergeCell ref="W23:Z23"/>
    <mergeCell ref="C24:D24"/>
    <mergeCell ref="E24:F24"/>
    <mergeCell ref="G24:H24"/>
    <mergeCell ref="I24:J24"/>
    <mergeCell ref="K24:L24"/>
    <mergeCell ref="M24:N24"/>
    <mergeCell ref="O24:P24"/>
    <mergeCell ref="Q24:R24"/>
    <mergeCell ref="C23:D23"/>
    <mergeCell ref="E23:H23"/>
    <mergeCell ref="I23:J23"/>
    <mergeCell ref="K23:N23"/>
    <mergeCell ref="O23:P23"/>
    <mergeCell ref="Q23:T23"/>
    <mergeCell ref="O26:P26"/>
    <mergeCell ref="Q26:R26"/>
    <mergeCell ref="S26:T26"/>
    <mergeCell ref="U26:V26"/>
    <mergeCell ref="W26:X26"/>
    <mergeCell ref="Y26:Z26"/>
    <mergeCell ref="C26:D26"/>
    <mergeCell ref="E26:F26"/>
    <mergeCell ref="G26:H26"/>
    <mergeCell ref="I26:J26"/>
    <mergeCell ref="K26:L26"/>
    <mergeCell ref="M26:N26"/>
    <mergeCell ref="O25:P25"/>
    <mergeCell ref="Q25:R25"/>
    <mergeCell ref="S25:T25"/>
    <mergeCell ref="U25:V25"/>
    <mergeCell ref="W25:X25"/>
    <mergeCell ref="Y25:Z25"/>
    <mergeCell ref="O28:P28"/>
    <mergeCell ref="Q28:R28"/>
    <mergeCell ref="S28:T28"/>
    <mergeCell ref="U28:V28"/>
    <mergeCell ref="W28:X28"/>
    <mergeCell ref="Y28:Z28"/>
    <mergeCell ref="C28:D28"/>
    <mergeCell ref="E28:F28"/>
    <mergeCell ref="G28:H28"/>
    <mergeCell ref="I28:J28"/>
    <mergeCell ref="K28:L28"/>
    <mergeCell ref="M28:N28"/>
    <mergeCell ref="O27:P27"/>
    <mergeCell ref="Q27:R27"/>
    <mergeCell ref="S27:T27"/>
    <mergeCell ref="U27:V27"/>
    <mergeCell ref="W27:X27"/>
    <mergeCell ref="Y27:Z27"/>
    <mergeCell ref="C27:D27"/>
    <mergeCell ref="E27:F27"/>
    <mergeCell ref="G27:H27"/>
    <mergeCell ref="I27:J27"/>
    <mergeCell ref="K27:L27"/>
    <mergeCell ref="M27:N27"/>
    <mergeCell ref="O34:P34"/>
    <mergeCell ref="Q34:R34"/>
    <mergeCell ref="S34:T34"/>
    <mergeCell ref="U34:V34"/>
    <mergeCell ref="W34:X34"/>
    <mergeCell ref="Y34:Z34"/>
    <mergeCell ref="C34:D34"/>
    <mergeCell ref="E34:F34"/>
    <mergeCell ref="G34:H34"/>
    <mergeCell ref="I34:J34"/>
    <mergeCell ref="K34:L34"/>
    <mergeCell ref="M34:N34"/>
    <mergeCell ref="N31:W31"/>
    <mergeCell ref="X31:AA31"/>
    <mergeCell ref="C33:D33"/>
    <mergeCell ref="E33:H33"/>
    <mergeCell ref="I33:J33"/>
    <mergeCell ref="K33:N33"/>
    <mergeCell ref="O33:P33"/>
    <mergeCell ref="Q33:T33"/>
    <mergeCell ref="U33:V33"/>
    <mergeCell ref="W33:Z33"/>
    <mergeCell ref="O36:P36"/>
    <mergeCell ref="Q36:R36"/>
    <mergeCell ref="S36:T36"/>
    <mergeCell ref="U36:V36"/>
    <mergeCell ref="W36:X36"/>
    <mergeCell ref="Y36:Z36"/>
    <mergeCell ref="C36:D36"/>
    <mergeCell ref="E36:F36"/>
    <mergeCell ref="G36:H36"/>
    <mergeCell ref="I36:J36"/>
    <mergeCell ref="K36:L36"/>
    <mergeCell ref="M36:N36"/>
    <mergeCell ref="O35:P35"/>
    <mergeCell ref="Q35:R35"/>
    <mergeCell ref="S35:T35"/>
    <mergeCell ref="U35:V35"/>
    <mergeCell ref="W35:X35"/>
    <mergeCell ref="Y35:Z35"/>
    <mergeCell ref="C35:D35"/>
    <mergeCell ref="E35:F35"/>
    <mergeCell ref="G35:H35"/>
    <mergeCell ref="I35:J35"/>
    <mergeCell ref="K35:L35"/>
    <mergeCell ref="M35:N35"/>
    <mergeCell ref="O38:P38"/>
    <mergeCell ref="Q38:R38"/>
    <mergeCell ref="S38:T38"/>
    <mergeCell ref="U38:V38"/>
    <mergeCell ref="W38:X38"/>
    <mergeCell ref="Y38:Z38"/>
    <mergeCell ref="C38:D38"/>
    <mergeCell ref="E38:F38"/>
    <mergeCell ref="G38:H38"/>
    <mergeCell ref="I38:J38"/>
    <mergeCell ref="K38:L38"/>
    <mergeCell ref="M38:N38"/>
    <mergeCell ref="O37:P37"/>
    <mergeCell ref="Q37:R37"/>
    <mergeCell ref="S37:T37"/>
    <mergeCell ref="U37:V37"/>
    <mergeCell ref="W37:X37"/>
    <mergeCell ref="Y37:Z37"/>
    <mergeCell ref="C37:D37"/>
    <mergeCell ref="E37:F37"/>
    <mergeCell ref="G37:H37"/>
    <mergeCell ref="I37:J37"/>
    <mergeCell ref="K37:L37"/>
    <mergeCell ref="M37:N37"/>
    <mergeCell ref="S40:T40"/>
    <mergeCell ref="U40:V40"/>
    <mergeCell ref="W40:X40"/>
    <mergeCell ref="Y40:Z40"/>
    <mergeCell ref="C41:D41"/>
    <mergeCell ref="E41:F41"/>
    <mergeCell ref="G41:H41"/>
    <mergeCell ref="I41:J41"/>
    <mergeCell ref="K41:L41"/>
    <mergeCell ref="M41:N41"/>
    <mergeCell ref="U39:V39"/>
    <mergeCell ref="W39:Z39"/>
    <mergeCell ref="C40:D40"/>
    <mergeCell ref="E40:F40"/>
    <mergeCell ref="G40:H40"/>
    <mergeCell ref="I40:J40"/>
    <mergeCell ref="K40:L40"/>
    <mergeCell ref="M40:N40"/>
    <mergeCell ref="O40:P40"/>
    <mergeCell ref="Q40:R40"/>
    <mergeCell ref="C39:D39"/>
    <mergeCell ref="E39:H39"/>
    <mergeCell ref="I39:J39"/>
    <mergeCell ref="K39:N39"/>
    <mergeCell ref="O39:P39"/>
    <mergeCell ref="Q39:T39"/>
    <mergeCell ref="O42:P42"/>
    <mergeCell ref="Q42:R42"/>
    <mergeCell ref="S42:T42"/>
    <mergeCell ref="U42:V42"/>
    <mergeCell ref="W42:X42"/>
    <mergeCell ref="Y42:Z42"/>
    <mergeCell ref="C42:D42"/>
    <mergeCell ref="E42:F42"/>
    <mergeCell ref="G42:H42"/>
    <mergeCell ref="I42:J42"/>
    <mergeCell ref="K42:L42"/>
    <mergeCell ref="M42:N42"/>
    <mergeCell ref="O41:P41"/>
    <mergeCell ref="Q41:R41"/>
    <mergeCell ref="S41:T41"/>
    <mergeCell ref="U41:V41"/>
    <mergeCell ref="W41:X41"/>
    <mergeCell ref="Y41:Z41"/>
    <mergeCell ref="O44:P44"/>
    <mergeCell ref="Q44:R44"/>
    <mergeCell ref="S44:T44"/>
    <mergeCell ref="U44:V44"/>
    <mergeCell ref="W44:X44"/>
    <mergeCell ref="Y44:Z44"/>
    <mergeCell ref="C44:D44"/>
    <mergeCell ref="E44:F44"/>
    <mergeCell ref="G44:H44"/>
    <mergeCell ref="I44:J44"/>
    <mergeCell ref="K44:L44"/>
    <mergeCell ref="M44:N44"/>
    <mergeCell ref="O43:P43"/>
    <mergeCell ref="Q43:R43"/>
    <mergeCell ref="S43:T43"/>
    <mergeCell ref="U43:V43"/>
    <mergeCell ref="W43:X43"/>
    <mergeCell ref="Y43:Z43"/>
    <mergeCell ref="C43:D43"/>
    <mergeCell ref="E43:F43"/>
    <mergeCell ref="G43:H43"/>
    <mergeCell ref="I43:J43"/>
    <mergeCell ref="K43:L43"/>
    <mergeCell ref="M43:N43"/>
    <mergeCell ref="S46:T46"/>
    <mergeCell ref="U46:V46"/>
    <mergeCell ref="W46:X46"/>
    <mergeCell ref="Y46:Z46"/>
    <mergeCell ref="C47:D47"/>
    <mergeCell ref="E47:F47"/>
    <mergeCell ref="G47:H47"/>
    <mergeCell ref="I47:J47"/>
    <mergeCell ref="K47:L47"/>
    <mergeCell ref="M47:N47"/>
    <mergeCell ref="U45:V45"/>
    <mergeCell ref="W45:Z45"/>
    <mergeCell ref="C46:D46"/>
    <mergeCell ref="E46:F46"/>
    <mergeCell ref="G46:H46"/>
    <mergeCell ref="I46:J46"/>
    <mergeCell ref="K46:L46"/>
    <mergeCell ref="M46:N46"/>
    <mergeCell ref="O46:P46"/>
    <mergeCell ref="Q46:R46"/>
    <mergeCell ref="C45:D45"/>
    <mergeCell ref="E45:H45"/>
    <mergeCell ref="I45:J45"/>
    <mergeCell ref="K45:N45"/>
    <mergeCell ref="O45:P45"/>
    <mergeCell ref="Q45:T45"/>
    <mergeCell ref="O48:P48"/>
    <mergeCell ref="Q48:R48"/>
    <mergeCell ref="S48:T48"/>
    <mergeCell ref="U48:V48"/>
    <mergeCell ref="W48:X48"/>
    <mergeCell ref="Y48:Z48"/>
    <mergeCell ref="C48:D48"/>
    <mergeCell ref="E48:F48"/>
    <mergeCell ref="G48:H48"/>
    <mergeCell ref="I48:J48"/>
    <mergeCell ref="K48:L48"/>
    <mergeCell ref="M48:N48"/>
    <mergeCell ref="O47:P47"/>
    <mergeCell ref="Q47:R47"/>
    <mergeCell ref="S47:T47"/>
    <mergeCell ref="U47:V47"/>
    <mergeCell ref="W47:X47"/>
    <mergeCell ref="Y47:Z47"/>
    <mergeCell ref="O50:P50"/>
    <mergeCell ref="Q50:R50"/>
    <mergeCell ref="S50:T50"/>
    <mergeCell ref="U50:V50"/>
    <mergeCell ref="W50:X50"/>
    <mergeCell ref="Y50:Z50"/>
    <mergeCell ref="C50:D50"/>
    <mergeCell ref="E50:F50"/>
    <mergeCell ref="G50:H50"/>
    <mergeCell ref="I50:J50"/>
    <mergeCell ref="K50:L50"/>
    <mergeCell ref="M50:N50"/>
    <mergeCell ref="O49:P49"/>
    <mergeCell ref="Q49:R49"/>
    <mergeCell ref="S49:T49"/>
    <mergeCell ref="U49:V49"/>
    <mergeCell ref="W49:X49"/>
    <mergeCell ref="Y49:Z49"/>
    <mergeCell ref="C49:D49"/>
    <mergeCell ref="E49:F49"/>
    <mergeCell ref="G49:H49"/>
    <mergeCell ref="I49:J49"/>
    <mergeCell ref="K49:L49"/>
    <mergeCell ref="M49:N49"/>
    <mergeCell ref="S52:T52"/>
    <mergeCell ref="U52:V52"/>
    <mergeCell ref="W52:X52"/>
    <mergeCell ref="Y52:Z52"/>
    <mergeCell ref="C53:D53"/>
    <mergeCell ref="E53:F53"/>
    <mergeCell ref="G53:H53"/>
    <mergeCell ref="I53:J53"/>
    <mergeCell ref="K53:L53"/>
    <mergeCell ref="M53:N53"/>
    <mergeCell ref="U51:V51"/>
    <mergeCell ref="W51:Z51"/>
    <mergeCell ref="C52:D52"/>
    <mergeCell ref="E52:F52"/>
    <mergeCell ref="G52:H52"/>
    <mergeCell ref="I52:J52"/>
    <mergeCell ref="K52:L52"/>
    <mergeCell ref="M52:N52"/>
    <mergeCell ref="O52:P52"/>
    <mergeCell ref="Q52:R52"/>
    <mergeCell ref="C51:D51"/>
    <mergeCell ref="E51:H51"/>
    <mergeCell ref="I51:J51"/>
    <mergeCell ref="K51:N51"/>
    <mergeCell ref="O51:P51"/>
    <mergeCell ref="Q51:T51"/>
    <mergeCell ref="O54:P54"/>
    <mergeCell ref="Q54:R54"/>
    <mergeCell ref="S54:T54"/>
    <mergeCell ref="U54:V54"/>
    <mergeCell ref="W54:X54"/>
    <mergeCell ref="Y54:Z54"/>
    <mergeCell ref="C54:D54"/>
    <mergeCell ref="E54:F54"/>
    <mergeCell ref="G54:H54"/>
    <mergeCell ref="I54:J54"/>
    <mergeCell ref="K54:L54"/>
    <mergeCell ref="M54:N54"/>
    <mergeCell ref="O53:P53"/>
    <mergeCell ref="Q53:R53"/>
    <mergeCell ref="S53:T53"/>
    <mergeCell ref="U53:V53"/>
    <mergeCell ref="W53:X53"/>
    <mergeCell ref="Y53:Z53"/>
    <mergeCell ref="O56:P56"/>
    <mergeCell ref="Q56:R56"/>
    <mergeCell ref="S56:T56"/>
    <mergeCell ref="U56:V56"/>
    <mergeCell ref="W56:X56"/>
    <mergeCell ref="Y56:Z56"/>
    <mergeCell ref="C56:D56"/>
    <mergeCell ref="E56:F56"/>
    <mergeCell ref="G56:H56"/>
    <mergeCell ref="I56:J56"/>
    <mergeCell ref="K56:L56"/>
    <mergeCell ref="M56:N56"/>
    <mergeCell ref="O55:P55"/>
    <mergeCell ref="Q55:R55"/>
    <mergeCell ref="S55:T55"/>
    <mergeCell ref="U55:V55"/>
    <mergeCell ref="W55:X55"/>
    <mergeCell ref="Y55:Z55"/>
    <mergeCell ref="C55:D55"/>
    <mergeCell ref="E55:F55"/>
    <mergeCell ref="G55:H55"/>
    <mergeCell ref="I55:J55"/>
    <mergeCell ref="K55:L55"/>
    <mergeCell ref="M55:N55"/>
    <mergeCell ref="O62:P62"/>
    <mergeCell ref="Q62:R62"/>
    <mergeCell ref="S62:T62"/>
    <mergeCell ref="U62:V62"/>
    <mergeCell ref="W62:X62"/>
    <mergeCell ref="Y62:Z62"/>
    <mergeCell ref="C62:D62"/>
    <mergeCell ref="E62:F62"/>
    <mergeCell ref="G62:H62"/>
    <mergeCell ref="I62:J62"/>
    <mergeCell ref="K62:L62"/>
    <mergeCell ref="M62:N62"/>
    <mergeCell ref="N59:W59"/>
    <mergeCell ref="X59:AA59"/>
    <mergeCell ref="C61:D61"/>
    <mergeCell ref="E61:H61"/>
    <mergeCell ref="I61:J61"/>
    <mergeCell ref="K61:N61"/>
    <mergeCell ref="O61:P61"/>
    <mergeCell ref="Q61:T61"/>
    <mergeCell ref="U61:V61"/>
    <mergeCell ref="W61:Z61"/>
    <mergeCell ref="O64:P64"/>
    <mergeCell ref="Q64:R64"/>
    <mergeCell ref="S64:T64"/>
    <mergeCell ref="U64:V64"/>
    <mergeCell ref="W64:X64"/>
    <mergeCell ref="Y64:Z64"/>
    <mergeCell ref="C64:D64"/>
    <mergeCell ref="E64:F64"/>
    <mergeCell ref="G64:H64"/>
    <mergeCell ref="I64:J64"/>
    <mergeCell ref="K64:L64"/>
    <mergeCell ref="M64:N64"/>
    <mergeCell ref="O63:P63"/>
    <mergeCell ref="Q63:R63"/>
    <mergeCell ref="S63:T63"/>
    <mergeCell ref="U63:V63"/>
    <mergeCell ref="W63:X63"/>
    <mergeCell ref="Y63:Z63"/>
    <mergeCell ref="C63:D63"/>
    <mergeCell ref="E63:F63"/>
    <mergeCell ref="G63:H63"/>
    <mergeCell ref="I63:J63"/>
    <mergeCell ref="K63:L63"/>
    <mergeCell ref="M63:N63"/>
    <mergeCell ref="O66:P66"/>
    <mergeCell ref="Q66:R66"/>
    <mergeCell ref="S66:T66"/>
    <mergeCell ref="U66:V66"/>
    <mergeCell ref="W66:X66"/>
    <mergeCell ref="Y66:Z66"/>
    <mergeCell ref="C66:D66"/>
    <mergeCell ref="E66:F66"/>
    <mergeCell ref="G66:H66"/>
    <mergeCell ref="I66:J66"/>
    <mergeCell ref="K66:L66"/>
    <mergeCell ref="M66:N66"/>
    <mergeCell ref="O65:P65"/>
    <mergeCell ref="Q65:R65"/>
    <mergeCell ref="S65:T65"/>
    <mergeCell ref="U65:V65"/>
    <mergeCell ref="W65:X65"/>
    <mergeCell ref="Y65:Z65"/>
    <mergeCell ref="C65:D65"/>
    <mergeCell ref="E65:F65"/>
    <mergeCell ref="G65:H65"/>
    <mergeCell ref="I65:J65"/>
    <mergeCell ref="K65:L65"/>
    <mergeCell ref="M65:N65"/>
    <mergeCell ref="S68:T68"/>
    <mergeCell ref="U68:V68"/>
    <mergeCell ref="W68:X68"/>
    <mergeCell ref="Y68:Z68"/>
    <mergeCell ref="C69:D69"/>
    <mergeCell ref="E69:F69"/>
    <mergeCell ref="G69:H69"/>
    <mergeCell ref="I69:J69"/>
    <mergeCell ref="K69:L69"/>
    <mergeCell ref="M69:N69"/>
    <mergeCell ref="U67:V67"/>
    <mergeCell ref="W67:Z67"/>
    <mergeCell ref="C68:D68"/>
    <mergeCell ref="E68:F68"/>
    <mergeCell ref="G68:H68"/>
    <mergeCell ref="I68:J68"/>
    <mergeCell ref="K68:L68"/>
    <mergeCell ref="M68:N68"/>
    <mergeCell ref="O68:P68"/>
    <mergeCell ref="Q68:R68"/>
    <mergeCell ref="C67:D67"/>
    <mergeCell ref="E67:H67"/>
    <mergeCell ref="I67:J67"/>
    <mergeCell ref="K67:N67"/>
    <mergeCell ref="O67:P67"/>
    <mergeCell ref="Q67:T67"/>
    <mergeCell ref="O70:P70"/>
    <mergeCell ref="Q70:R70"/>
    <mergeCell ref="S70:T70"/>
    <mergeCell ref="U70:V70"/>
    <mergeCell ref="W70:X70"/>
    <mergeCell ref="Y70:Z70"/>
    <mergeCell ref="C70:D70"/>
    <mergeCell ref="E70:F70"/>
    <mergeCell ref="G70:H70"/>
    <mergeCell ref="I70:J70"/>
    <mergeCell ref="K70:L70"/>
    <mergeCell ref="M70:N70"/>
    <mergeCell ref="O69:P69"/>
    <mergeCell ref="Q69:R69"/>
    <mergeCell ref="S69:T69"/>
    <mergeCell ref="U69:V69"/>
    <mergeCell ref="W69:X69"/>
    <mergeCell ref="Y69:Z69"/>
    <mergeCell ref="O72:P72"/>
    <mergeCell ref="Q72:R72"/>
    <mergeCell ref="S72:T72"/>
    <mergeCell ref="U72:V72"/>
    <mergeCell ref="W72:X72"/>
    <mergeCell ref="Y72:Z72"/>
    <mergeCell ref="C72:D72"/>
    <mergeCell ref="E72:F72"/>
    <mergeCell ref="G72:H72"/>
    <mergeCell ref="I72:J72"/>
    <mergeCell ref="K72:L72"/>
    <mergeCell ref="M72:N72"/>
    <mergeCell ref="O71:P71"/>
    <mergeCell ref="Q71:R71"/>
    <mergeCell ref="S71:T71"/>
    <mergeCell ref="U71:V71"/>
    <mergeCell ref="W71:X71"/>
    <mergeCell ref="Y71:Z71"/>
    <mergeCell ref="C71:D71"/>
    <mergeCell ref="E71:F71"/>
    <mergeCell ref="G71:H71"/>
    <mergeCell ref="I71:J71"/>
    <mergeCell ref="K71:L71"/>
    <mergeCell ref="M71:N71"/>
    <mergeCell ref="S74:T74"/>
    <mergeCell ref="U74:V74"/>
    <mergeCell ref="W74:X74"/>
    <mergeCell ref="Y74:Z74"/>
    <mergeCell ref="C75:D75"/>
    <mergeCell ref="E75:F75"/>
    <mergeCell ref="G75:H75"/>
    <mergeCell ref="I75:J75"/>
    <mergeCell ref="K75:L75"/>
    <mergeCell ref="M75:N75"/>
    <mergeCell ref="U73:V73"/>
    <mergeCell ref="W73:Z73"/>
    <mergeCell ref="C74:D74"/>
    <mergeCell ref="E74:F74"/>
    <mergeCell ref="G74:H74"/>
    <mergeCell ref="I74:J74"/>
    <mergeCell ref="K74:L74"/>
    <mergeCell ref="M74:N74"/>
    <mergeCell ref="O74:P74"/>
    <mergeCell ref="Q74:R74"/>
    <mergeCell ref="C73:D73"/>
    <mergeCell ref="E73:H73"/>
    <mergeCell ref="I73:J73"/>
    <mergeCell ref="K73:N73"/>
    <mergeCell ref="O73:P73"/>
    <mergeCell ref="Q73:T73"/>
    <mergeCell ref="O76:P76"/>
    <mergeCell ref="Q76:R76"/>
    <mergeCell ref="S76:T76"/>
    <mergeCell ref="U76:V76"/>
    <mergeCell ref="W76:X76"/>
    <mergeCell ref="Y76:Z76"/>
    <mergeCell ref="C76:D76"/>
    <mergeCell ref="E76:F76"/>
    <mergeCell ref="G76:H76"/>
    <mergeCell ref="I76:J76"/>
    <mergeCell ref="K76:L76"/>
    <mergeCell ref="M76:N76"/>
    <mergeCell ref="O75:P75"/>
    <mergeCell ref="Q75:R75"/>
    <mergeCell ref="S75:T75"/>
    <mergeCell ref="U75:V75"/>
    <mergeCell ref="W75:X75"/>
    <mergeCell ref="Y75:Z75"/>
    <mergeCell ref="O78:P78"/>
    <mergeCell ref="Q78:R78"/>
    <mergeCell ref="S78:T78"/>
    <mergeCell ref="U78:V78"/>
    <mergeCell ref="W78:X78"/>
    <mergeCell ref="Y78:Z78"/>
    <mergeCell ref="C78:D78"/>
    <mergeCell ref="E78:F78"/>
    <mergeCell ref="G78:H78"/>
    <mergeCell ref="I78:J78"/>
    <mergeCell ref="K78:L78"/>
    <mergeCell ref="M78:N78"/>
    <mergeCell ref="O77:P77"/>
    <mergeCell ref="Q77:R77"/>
    <mergeCell ref="S77:T77"/>
    <mergeCell ref="U77:V77"/>
    <mergeCell ref="W77:X77"/>
    <mergeCell ref="Y77:Z77"/>
    <mergeCell ref="C77:D77"/>
    <mergeCell ref="E77:F77"/>
    <mergeCell ref="G77:H77"/>
    <mergeCell ref="I77:J77"/>
    <mergeCell ref="K77:L77"/>
    <mergeCell ref="M77:N77"/>
    <mergeCell ref="S80:T80"/>
    <mergeCell ref="U80:V80"/>
    <mergeCell ref="W80:X80"/>
    <mergeCell ref="Y80:Z80"/>
    <mergeCell ref="C81:D81"/>
    <mergeCell ref="E81:F81"/>
    <mergeCell ref="G81:H81"/>
    <mergeCell ref="I81:J81"/>
    <mergeCell ref="K81:L81"/>
    <mergeCell ref="M81:N81"/>
    <mergeCell ref="U79:V79"/>
    <mergeCell ref="W79:Z79"/>
    <mergeCell ref="C80:D80"/>
    <mergeCell ref="E80:F80"/>
    <mergeCell ref="G80:H80"/>
    <mergeCell ref="I80:J80"/>
    <mergeCell ref="K80:L80"/>
    <mergeCell ref="M80:N80"/>
    <mergeCell ref="O80:P80"/>
    <mergeCell ref="Q80:R80"/>
    <mergeCell ref="C79:D79"/>
    <mergeCell ref="E79:H79"/>
    <mergeCell ref="I79:J79"/>
    <mergeCell ref="K79:N79"/>
    <mergeCell ref="O79:P79"/>
    <mergeCell ref="Q79:T79"/>
    <mergeCell ref="O82:P82"/>
    <mergeCell ref="Q82:R82"/>
    <mergeCell ref="S82:T82"/>
    <mergeCell ref="U82:V82"/>
    <mergeCell ref="W82:X82"/>
    <mergeCell ref="Y82:Z82"/>
    <mergeCell ref="C82:D82"/>
    <mergeCell ref="E82:F82"/>
    <mergeCell ref="G82:H82"/>
    <mergeCell ref="I82:J82"/>
    <mergeCell ref="K82:L82"/>
    <mergeCell ref="M82:N82"/>
    <mergeCell ref="O81:P81"/>
    <mergeCell ref="Q81:R81"/>
    <mergeCell ref="S81:T81"/>
    <mergeCell ref="U81:V81"/>
    <mergeCell ref="W81:X81"/>
    <mergeCell ref="Y81:Z81"/>
    <mergeCell ref="O84:P84"/>
    <mergeCell ref="Q84:R84"/>
    <mergeCell ref="S84:T84"/>
    <mergeCell ref="U84:V84"/>
    <mergeCell ref="W84:X84"/>
    <mergeCell ref="Y84:Z84"/>
    <mergeCell ref="C84:D84"/>
    <mergeCell ref="E84:F84"/>
    <mergeCell ref="G84:H84"/>
    <mergeCell ref="I84:J84"/>
    <mergeCell ref="K84:L84"/>
    <mergeCell ref="M84:N84"/>
    <mergeCell ref="O83:P83"/>
    <mergeCell ref="Q83:R83"/>
    <mergeCell ref="S83:T83"/>
    <mergeCell ref="U83:V83"/>
    <mergeCell ref="W83:X83"/>
    <mergeCell ref="Y83:Z83"/>
    <mergeCell ref="C83:D83"/>
    <mergeCell ref="E83:F83"/>
    <mergeCell ref="G83:H83"/>
    <mergeCell ref="I83:J83"/>
    <mergeCell ref="K83:L83"/>
    <mergeCell ref="M83:N83"/>
    <mergeCell ref="O90:P90"/>
    <mergeCell ref="Q90:R90"/>
    <mergeCell ref="S90:T90"/>
    <mergeCell ref="U90:V90"/>
    <mergeCell ref="W90:X90"/>
    <mergeCell ref="Y90:Z90"/>
    <mergeCell ref="C90:D90"/>
    <mergeCell ref="E90:F90"/>
    <mergeCell ref="G90:H90"/>
    <mergeCell ref="I90:J90"/>
    <mergeCell ref="K90:L90"/>
    <mergeCell ref="M90:N90"/>
    <mergeCell ref="N87:W87"/>
    <mergeCell ref="X87:AA87"/>
    <mergeCell ref="C89:D89"/>
    <mergeCell ref="E89:H89"/>
    <mergeCell ref="I89:J89"/>
    <mergeCell ref="K89:N89"/>
    <mergeCell ref="O89:P89"/>
    <mergeCell ref="Q89:T89"/>
    <mergeCell ref="U89:V89"/>
    <mergeCell ref="W89:Z89"/>
    <mergeCell ref="O92:P92"/>
    <mergeCell ref="Q92:R92"/>
    <mergeCell ref="S92:T92"/>
    <mergeCell ref="U92:V92"/>
    <mergeCell ref="W92:X92"/>
    <mergeCell ref="Y92:Z92"/>
    <mergeCell ref="C92:D92"/>
    <mergeCell ref="E92:F92"/>
    <mergeCell ref="G92:H92"/>
    <mergeCell ref="I92:J92"/>
    <mergeCell ref="K92:L92"/>
    <mergeCell ref="M92:N92"/>
    <mergeCell ref="O91:P91"/>
    <mergeCell ref="Q91:R91"/>
    <mergeCell ref="S91:T91"/>
    <mergeCell ref="U91:V91"/>
    <mergeCell ref="W91:X91"/>
    <mergeCell ref="Y91:Z91"/>
    <mergeCell ref="C91:D91"/>
    <mergeCell ref="E91:F91"/>
    <mergeCell ref="G91:H91"/>
    <mergeCell ref="I91:J91"/>
    <mergeCell ref="K91:L91"/>
    <mergeCell ref="M91:N91"/>
    <mergeCell ref="O94:P94"/>
    <mergeCell ref="Q94:R94"/>
    <mergeCell ref="S94:T94"/>
    <mergeCell ref="U94:V94"/>
    <mergeCell ref="W94:X94"/>
    <mergeCell ref="Y94:Z94"/>
    <mergeCell ref="C94:D94"/>
    <mergeCell ref="E94:F94"/>
    <mergeCell ref="G94:H94"/>
    <mergeCell ref="I94:J94"/>
    <mergeCell ref="K94:L94"/>
    <mergeCell ref="M94:N94"/>
    <mergeCell ref="O93:P93"/>
    <mergeCell ref="Q93:R93"/>
    <mergeCell ref="S93:T93"/>
    <mergeCell ref="U93:V93"/>
    <mergeCell ref="W93:X93"/>
    <mergeCell ref="Y93:Z93"/>
    <mergeCell ref="C93:D93"/>
    <mergeCell ref="E93:F93"/>
    <mergeCell ref="G93:H93"/>
    <mergeCell ref="I93:J93"/>
    <mergeCell ref="K93:L93"/>
    <mergeCell ref="M93:N93"/>
    <mergeCell ref="S96:T96"/>
    <mergeCell ref="U96:V96"/>
    <mergeCell ref="W96:X96"/>
    <mergeCell ref="Y96:Z96"/>
    <mergeCell ref="C97:D97"/>
    <mergeCell ref="E97:F97"/>
    <mergeCell ref="G97:H97"/>
    <mergeCell ref="I97:J97"/>
    <mergeCell ref="K97:L97"/>
    <mergeCell ref="M97:N97"/>
    <mergeCell ref="U95:V95"/>
    <mergeCell ref="W95:Z95"/>
    <mergeCell ref="C96:D96"/>
    <mergeCell ref="E96:F96"/>
    <mergeCell ref="G96:H96"/>
    <mergeCell ref="I96:J96"/>
    <mergeCell ref="K96:L96"/>
    <mergeCell ref="M96:N96"/>
    <mergeCell ref="O96:P96"/>
    <mergeCell ref="Q96:R96"/>
    <mergeCell ref="C95:D95"/>
    <mergeCell ref="E95:H95"/>
    <mergeCell ref="I95:J95"/>
    <mergeCell ref="K95:N95"/>
    <mergeCell ref="O95:P95"/>
    <mergeCell ref="Q95:T95"/>
    <mergeCell ref="O98:P98"/>
    <mergeCell ref="Q98:R98"/>
    <mergeCell ref="S98:T98"/>
    <mergeCell ref="U98:V98"/>
    <mergeCell ref="W98:X98"/>
    <mergeCell ref="Y98:Z98"/>
    <mergeCell ref="C98:D98"/>
    <mergeCell ref="E98:F98"/>
    <mergeCell ref="G98:H98"/>
    <mergeCell ref="I98:J98"/>
    <mergeCell ref="K98:L98"/>
    <mergeCell ref="M98:N98"/>
    <mergeCell ref="O97:P97"/>
    <mergeCell ref="Q97:R97"/>
    <mergeCell ref="S97:T97"/>
    <mergeCell ref="U97:V97"/>
    <mergeCell ref="W97:X97"/>
    <mergeCell ref="Y97:Z97"/>
    <mergeCell ref="O100:P100"/>
    <mergeCell ref="Q100:R100"/>
    <mergeCell ref="S100:T100"/>
    <mergeCell ref="U100:V100"/>
    <mergeCell ref="W100:X100"/>
    <mergeCell ref="Y100:Z100"/>
    <mergeCell ref="C100:D100"/>
    <mergeCell ref="E100:F100"/>
    <mergeCell ref="G100:H100"/>
    <mergeCell ref="I100:J100"/>
    <mergeCell ref="K100:L100"/>
    <mergeCell ref="M100:N100"/>
    <mergeCell ref="O99:P99"/>
    <mergeCell ref="Q99:R99"/>
    <mergeCell ref="S99:T99"/>
    <mergeCell ref="U99:V99"/>
    <mergeCell ref="W99:X99"/>
    <mergeCell ref="Y99:Z99"/>
    <mergeCell ref="C99:D99"/>
    <mergeCell ref="E99:F99"/>
    <mergeCell ref="G99:H99"/>
    <mergeCell ref="I99:J99"/>
    <mergeCell ref="K99:L99"/>
    <mergeCell ref="M99:N99"/>
    <mergeCell ref="S102:T102"/>
    <mergeCell ref="U102:V102"/>
    <mergeCell ref="W102:X102"/>
    <mergeCell ref="Y102:Z102"/>
    <mergeCell ref="C103:D103"/>
    <mergeCell ref="E103:F103"/>
    <mergeCell ref="G103:H103"/>
    <mergeCell ref="I103:J103"/>
    <mergeCell ref="K103:L103"/>
    <mergeCell ref="M103:N103"/>
    <mergeCell ref="U101:V101"/>
    <mergeCell ref="W101:Z101"/>
    <mergeCell ref="C102:D102"/>
    <mergeCell ref="E102:F102"/>
    <mergeCell ref="G102:H102"/>
    <mergeCell ref="I102:J102"/>
    <mergeCell ref="K102:L102"/>
    <mergeCell ref="M102:N102"/>
    <mergeCell ref="O102:P102"/>
    <mergeCell ref="Q102:R102"/>
    <mergeCell ref="C101:D101"/>
    <mergeCell ref="E101:H101"/>
    <mergeCell ref="I101:J101"/>
    <mergeCell ref="K101:N101"/>
    <mergeCell ref="O101:P101"/>
    <mergeCell ref="Q101:T101"/>
    <mergeCell ref="O104:P104"/>
    <mergeCell ref="Q104:R104"/>
    <mergeCell ref="S104:T104"/>
    <mergeCell ref="U104:V104"/>
    <mergeCell ref="W104:X104"/>
    <mergeCell ref="Y104:Z104"/>
    <mergeCell ref="C104:D104"/>
    <mergeCell ref="E104:F104"/>
    <mergeCell ref="G104:H104"/>
    <mergeCell ref="I104:J104"/>
    <mergeCell ref="K104:L104"/>
    <mergeCell ref="M104:N104"/>
    <mergeCell ref="O103:P103"/>
    <mergeCell ref="Q103:R103"/>
    <mergeCell ref="S103:T103"/>
    <mergeCell ref="U103:V103"/>
    <mergeCell ref="W103:X103"/>
    <mergeCell ref="Y103:Z103"/>
    <mergeCell ref="O106:P106"/>
    <mergeCell ref="Q106:R106"/>
    <mergeCell ref="S106:T106"/>
    <mergeCell ref="U106:V106"/>
    <mergeCell ref="W106:X106"/>
    <mergeCell ref="Y106:Z106"/>
    <mergeCell ref="C106:D106"/>
    <mergeCell ref="E106:F106"/>
    <mergeCell ref="G106:H106"/>
    <mergeCell ref="I106:J106"/>
    <mergeCell ref="K106:L106"/>
    <mergeCell ref="M106:N106"/>
    <mergeCell ref="O105:P105"/>
    <mergeCell ref="Q105:R105"/>
    <mergeCell ref="S105:T105"/>
    <mergeCell ref="U105:V105"/>
    <mergeCell ref="W105:X105"/>
    <mergeCell ref="Y105:Z105"/>
    <mergeCell ref="C105:D105"/>
    <mergeCell ref="E105:F105"/>
    <mergeCell ref="G105:H105"/>
    <mergeCell ref="I105:J105"/>
    <mergeCell ref="K105:L105"/>
    <mergeCell ref="M105:N105"/>
    <mergeCell ref="S108:T108"/>
    <mergeCell ref="U108:V108"/>
    <mergeCell ref="W108:X108"/>
    <mergeCell ref="Y108:Z108"/>
    <mergeCell ref="C109:D109"/>
    <mergeCell ref="E109:F109"/>
    <mergeCell ref="G109:H109"/>
    <mergeCell ref="I109:J109"/>
    <mergeCell ref="K109:L109"/>
    <mergeCell ref="M109:N109"/>
    <mergeCell ref="U107:V107"/>
    <mergeCell ref="W107:Z107"/>
    <mergeCell ref="C108:D108"/>
    <mergeCell ref="E108:F108"/>
    <mergeCell ref="G108:H108"/>
    <mergeCell ref="I108:J108"/>
    <mergeCell ref="K108:L108"/>
    <mergeCell ref="M108:N108"/>
    <mergeCell ref="O108:P108"/>
    <mergeCell ref="Q108:R108"/>
    <mergeCell ref="C107:D107"/>
    <mergeCell ref="E107:H107"/>
    <mergeCell ref="I107:J107"/>
    <mergeCell ref="K107:N107"/>
    <mergeCell ref="O107:P107"/>
    <mergeCell ref="Q107:T107"/>
    <mergeCell ref="O110:P110"/>
    <mergeCell ref="Q110:R110"/>
    <mergeCell ref="S110:T110"/>
    <mergeCell ref="U110:V110"/>
    <mergeCell ref="W110:X110"/>
    <mergeCell ref="Y110:Z110"/>
    <mergeCell ref="C110:D110"/>
    <mergeCell ref="E110:F110"/>
    <mergeCell ref="G110:H110"/>
    <mergeCell ref="I110:J110"/>
    <mergeCell ref="K110:L110"/>
    <mergeCell ref="M110:N110"/>
    <mergeCell ref="O109:P109"/>
    <mergeCell ref="Q109:R109"/>
    <mergeCell ref="S109:T109"/>
    <mergeCell ref="U109:V109"/>
    <mergeCell ref="W109:X109"/>
    <mergeCell ref="Y109:Z109"/>
    <mergeCell ref="O112:P112"/>
    <mergeCell ref="Q112:R112"/>
    <mergeCell ref="S112:T112"/>
    <mergeCell ref="U112:V112"/>
    <mergeCell ref="W112:X112"/>
    <mergeCell ref="Y112:Z112"/>
    <mergeCell ref="C112:D112"/>
    <mergeCell ref="E112:F112"/>
    <mergeCell ref="G112:H112"/>
    <mergeCell ref="I112:J112"/>
    <mergeCell ref="K112:L112"/>
    <mergeCell ref="M112:N112"/>
    <mergeCell ref="O111:P111"/>
    <mergeCell ref="Q111:R111"/>
    <mergeCell ref="S111:T111"/>
    <mergeCell ref="U111:V111"/>
    <mergeCell ref="W111:X111"/>
    <mergeCell ref="Y111:Z111"/>
    <mergeCell ref="C111:D111"/>
    <mergeCell ref="E111:F111"/>
    <mergeCell ref="G111:H111"/>
    <mergeCell ref="I111:J111"/>
    <mergeCell ref="K111:L111"/>
    <mergeCell ref="M111:N111"/>
  </mergeCells>
  <phoneticPr fontId="1"/>
  <conditionalFormatting sqref="C13:Z16 C19:Z22 C25:Z28 C35:Z38 C41:Z44 C47:Z50 C53:Z56 C63:Z66 C69:Z72 C75:Z78 C81:Z84 C91:Z94 C97:Z100 C103:Z106 C109:Z112">
    <cfRule type="expression" dxfId="0" priority="1">
      <formula>INDIRECT(ADDRESS(ROW(),COLUMN()))=TRUNC(INDIRECT(ADDRESS(ROW(),COLUMN())))</formula>
    </cfRule>
  </conditionalFormatting>
  <pageMargins left="0.7" right="0.7" top="0.75" bottom="0.75" header="0.3" footer="0.3"/>
  <pageSetup paperSize="9" scale="52" fitToHeight="0" orientation="landscape" horizontalDpi="1200" verticalDpi="1200" r:id="rId1"/>
  <rowBreaks count="3" manualBreakCount="3">
    <brk id="29" max="26" man="1"/>
    <brk id="57" max="26" man="1"/>
    <brk id="85" max="2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5A78C-78E5-4F0C-B89D-FA25FAF51225}">
  <dimension ref="B2:X64"/>
  <sheetViews>
    <sheetView workbookViewId="0">
      <selection sqref="A1:G1"/>
    </sheetView>
  </sheetViews>
  <sheetFormatPr defaultRowHeight="13.5" x14ac:dyDescent="0.15"/>
  <cols>
    <col min="1" max="1" width="3.5" customWidth="1"/>
    <col min="2" max="2" width="4.25" customWidth="1"/>
    <col min="3" max="3" width="18.625" customWidth="1"/>
    <col min="4" max="4" width="11" bestFit="1" customWidth="1"/>
    <col min="17" max="20" width="9" hidden="1" customWidth="1"/>
  </cols>
  <sheetData>
    <row r="2" spans="2:24" x14ac:dyDescent="0.15">
      <c r="E2" s="246" t="s">
        <v>366</v>
      </c>
      <c r="F2" s="246"/>
      <c r="G2" s="246"/>
      <c r="H2" s="246"/>
      <c r="I2" s="246"/>
      <c r="J2" s="246"/>
      <c r="K2" s="246" t="s">
        <v>367</v>
      </c>
      <c r="L2" s="246"/>
      <c r="M2" s="246"/>
      <c r="N2" s="246"/>
      <c r="O2" s="246"/>
      <c r="P2" s="246"/>
    </row>
    <row r="3" spans="2:24" ht="27" x14ac:dyDescent="0.15">
      <c r="B3" s="52" t="s">
        <v>3</v>
      </c>
      <c r="C3" s="4" t="s">
        <v>368</v>
      </c>
      <c r="D3" s="4" t="s">
        <v>369</v>
      </c>
      <c r="E3" s="53" t="s">
        <v>100</v>
      </c>
      <c r="F3" s="53" t="s">
        <v>99</v>
      </c>
      <c r="G3" s="53" t="s">
        <v>98</v>
      </c>
      <c r="H3" s="53" t="s">
        <v>101</v>
      </c>
      <c r="I3" s="53" t="s">
        <v>102</v>
      </c>
      <c r="J3" s="53" t="s">
        <v>103</v>
      </c>
      <c r="K3" s="53" t="s">
        <v>100</v>
      </c>
      <c r="L3" s="53" t="s">
        <v>99</v>
      </c>
      <c r="M3" s="53" t="s">
        <v>98</v>
      </c>
      <c r="N3" s="53" t="s">
        <v>101</v>
      </c>
      <c r="O3" s="53" t="s">
        <v>102</v>
      </c>
      <c r="P3" s="53" t="s">
        <v>103</v>
      </c>
      <c r="U3" s="52" t="s">
        <v>370</v>
      </c>
      <c r="V3" s="52" t="s">
        <v>373</v>
      </c>
      <c r="W3" s="52" t="s">
        <v>371</v>
      </c>
      <c r="X3" s="52" t="s">
        <v>372</v>
      </c>
    </row>
    <row r="4" spans="2:24" x14ac:dyDescent="0.15">
      <c r="B4" s="52">
        <v>1</v>
      </c>
      <c r="C4" s="52" t="str">
        <f>IF(試験情報記入表!B11&lt;&gt;"",試験情報記入表!B11,"")</f>
        <v/>
      </c>
      <c r="D4" s="52" t="str">
        <f>IF(C4&lt;&gt;"",試験情報記入表!C11,"")</f>
        <v/>
      </c>
      <c r="E4" s="52" t="str">
        <f>IF(C4&lt;&gt;"",IF($D4="拡散反射率",試験情報記入表!M11,試験情報記入表!Y11),"")</f>
        <v/>
      </c>
      <c r="F4" s="52" t="str">
        <f>IF(D4&lt;&gt;"",IF($D4="拡散反射率",試験情報記入表!N11,試験情報記入表!Z11),"")</f>
        <v/>
      </c>
      <c r="G4" s="52" t="str">
        <f>IF(E4&lt;&gt;"",IF($D4="拡散反射率",試験情報記入表!O11,試験情報記入表!AA11),"")</f>
        <v/>
      </c>
      <c r="H4" s="52" t="str">
        <f>IF(C4&lt;&gt;"",IF($D4="拡散反射率",試験情報記入表!P11,試験情報記入表!AB11),"")</f>
        <v/>
      </c>
      <c r="I4" s="52" t="str">
        <f>IF(C4&lt;&gt;"",IF($D4="拡散反射率",試験情報記入表!Q11,H4),"")</f>
        <v/>
      </c>
      <c r="J4" s="52" t="str">
        <f>IF(C4&lt;&gt;"",IF($D4="拡散反射率",試験情報記入表!R11,0),"")</f>
        <v/>
      </c>
      <c r="K4" s="52" t="str">
        <f>IF(C4&lt;&gt;"",IF($D4="拡散反射率",試験情報記入表!S11,試験情報記入表!AC11),"")</f>
        <v/>
      </c>
      <c r="L4" s="52" t="str">
        <f>IF(C4&lt;&gt;"",IF($D4="拡散反射率",試験情報記入表!T11,試験情報記入表!AD11),"")</f>
        <v/>
      </c>
      <c r="M4" s="52" t="str">
        <f>IF(試験_t!C4&lt;&gt;"",IF($D4="拡散反射率",試験情報記入表!U11,試験情報記入表!AE11),"")</f>
        <v/>
      </c>
      <c r="N4" s="52" t="str">
        <f>IF(C4&lt;&gt;"",IF($D4="拡散反射率",試験情報記入表!V11,試験情報記入表!AF11),"")</f>
        <v/>
      </c>
      <c r="O4" s="52" t="str">
        <f>IF($D4="拡散反射率",試験情報記入表!W11,N4)</f>
        <v/>
      </c>
      <c r="P4" s="52" t="str">
        <f>IF(C4&lt;&gt;"",IF($D4="拡散反射率",試験情報記入表!X11,0),"")</f>
        <v/>
      </c>
      <c r="Q4" s="52" t="str">
        <f t="shared" ref="Q4:Q6" si="0">IF(C4&lt;&gt;"",IF((F4-E4)=0,1,1+(F4-E4)/G4),"")</f>
        <v/>
      </c>
      <c r="R4" s="52" t="str">
        <f>IF(C4&lt;&gt;"",IF((I4-H4)=0,1,1+(I4-H4)/J4),"")</f>
        <v/>
      </c>
      <c r="S4" s="52" t="str">
        <f>IF(C4&lt;&gt;"",IF((L4-K4)=0,1,1+(L4-K4)/M4),"")</f>
        <v/>
      </c>
      <c r="T4" s="52" t="str">
        <f>IF(C4&lt;&gt;"",IF((O4-N4)=0,1,1+(O4-N4)/P4),"")</f>
        <v/>
      </c>
      <c r="U4" s="93" t="str">
        <f>IF(E4&lt;&gt;"",4*Q4*R4*S4*T4,"")</f>
        <v/>
      </c>
      <c r="V4" s="96" t="str">
        <f>IF(C4&lt;&gt;"",U4/60,"")</f>
        <v/>
      </c>
      <c r="W4" s="95" t="str">
        <f>IF(E4&lt;&gt;"",U4/3600,"")</f>
        <v/>
      </c>
      <c r="X4" s="94" t="str">
        <f>IF(E4&lt;&gt;"",W4/24,"")</f>
        <v/>
      </c>
    </row>
    <row r="5" spans="2:24" x14ac:dyDescent="0.15">
      <c r="B5" s="52">
        <v>2</v>
      </c>
      <c r="C5" s="52" t="str">
        <f>IF(試験情報記入表!B12&lt;&gt;"",試験情報記入表!B12,"")</f>
        <v/>
      </c>
      <c r="D5" s="52" t="str">
        <f>IF(C5&lt;&gt;"",試験情報記入表!C12,"")</f>
        <v/>
      </c>
      <c r="E5" s="52" t="str">
        <f>IF(C5&lt;&gt;"",IF($D5="拡散反射率",試験情報記入表!M12,試験情報記入表!Y12),"")</f>
        <v/>
      </c>
      <c r="F5" s="52" t="str">
        <f>IF(D5&lt;&gt;"",IF($D5="拡散反射率",試験情報記入表!N12,試験情報記入表!Z12),"")</f>
        <v/>
      </c>
      <c r="G5" s="52" t="str">
        <f>IF(E5&lt;&gt;"",IF($D5="拡散反射率",試験情報記入表!O12,試験情報記入表!AA12),"")</f>
        <v/>
      </c>
      <c r="H5" s="52" t="str">
        <f>IF(C5&lt;&gt;"",IF($D5="拡散反射率",試験情報記入表!P12,試験情報記入表!AB12),"")</f>
        <v/>
      </c>
      <c r="I5" s="52" t="str">
        <f>IF(C5&lt;&gt;"",IF($D5="拡散反射率",試験情報記入表!Q12,H5),"")</f>
        <v/>
      </c>
      <c r="J5" s="52" t="str">
        <f>IF(C5&lt;&gt;"",IF($D5="拡散反射率",試験情報記入表!R12,0),"")</f>
        <v/>
      </c>
      <c r="K5" s="52" t="str">
        <f>IF(C5&lt;&gt;"",IF($D5="拡散反射率",試験情報記入表!S12,試験情報記入表!AC12),"")</f>
        <v/>
      </c>
      <c r="L5" s="52" t="str">
        <f>IF(C5&lt;&gt;"",IF($D5="拡散反射率",試験情報記入表!T12,試験情報記入表!AD12),"")</f>
        <v/>
      </c>
      <c r="M5" s="52" t="str">
        <f>IF(試験_t!C5&lt;&gt;"",IF($D5="拡散反射率",試験情報記入表!U12,試験情報記入表!AE12),"")</f>
        <v/>
      </c>
      <c r="N5" s="52" t="str">
        <f>IF(C5&lt;&gt;"",IF($D5="拡散反射率",試験情報記入表!V12,試験情報記入表!AF12),"")</f>
        <v/>
      </c>
      <c r="O5" s="52" t="str">
        <f>IF($D5="拡散反射率",試験情報記入表!W12,N5)</f>
        <v/>
      </c>
      <c r="P5" s="52" t="str">
        <f>IF(C5&lt;&gt;"",IF($D5="拡散反射率",試験情報記入表!X12,0),"")</f>
        <v/>
      </c>
      <c r="Q5" s="52" t="str">
        <f t="shared" si="0"/>
        <v/>
      </c>
      <c r="R5" s="52" t="str">
        <f t="shared" ref="R5:R64" si="1">IF(C5&lt;&gt;"",IF((I5-H5)=0,1,1+(I5-H5)/J5),"")</f>
        <v/>
      </c>
      <c r="S5" s="52" t="str">
        <f t="shared" ref="S5:S64" si="2">IF(C5&lt;&gt;"",IF((L5-K5)=0,1,1+(L5-K5)/M5),"")</f>
        <v/>
      </c>
      <c r="T5" s="52" t="str">
        <f t="shared" ref="T5:T64" si="3">IF(C5&lt;&gt;"",IF((O5-N5)=0,1,1+(O5-N5)/P5),"")</f>
        <v/>
      </c>
      <c r="U5" s="93" t="str">
        <f t="shared" ref="U5:U64" si="4">IF(E5&lt;&gt;"",4*Q5*R5*S5*T5,"")</f>
        <v/>
      </c>
      <c r="V5" s="96" t="str">
        <f t="shared" ref="V5:V64" si="5">IF(C5&lt;&gt;"",U5/60,"")</f>
        <v/>
      </c>
      <c r="W5" s="95" t="str">
        <f t="shared" ref="W5:W64" si="6">IF(E5&lt;&gt;"",U5/3600,"")</f>
        <v/>
      </c>
      <c r="X5" s="94" t="str">
        <f t="shared" ref="X5:X64" si="7">IF(E5&lt;&gt;"",W5/24,"")</f>
        <v/>
      </c>
    </row>
    <row r="6" spans="2:24" x14ac:dyDescent="0.15">
      <c r="B6" s="52">
        <v>3</v>
      </c>
      <c r="C6" s="52" t="str">
        <f>IF(試験情報記入表!B13&lt;&gt;"",試験情報記入表!B13,"")</f>
        <v/>
      </c>
      <c r="D6" s="52" t="str">
        <f>IF(C6&lt;&gt;"",試験情報記入表!C13,"")</f>
        <v/>
      </c>
      <c r="E6" s="52" t="str">
        <f>IF(C6&lt;&gt;"",IF($D6="拡散反射率",試験情報記入表!M13,試験情報記入表!Y13),"")</f>
        <v/>
      </c>
      <c r="F6" s="52" t="str">
        <f>IF(D6&lt;&gt;"",IF($D6="拡散反射率",試験情報記入表!N13,試験情報記入表!Z13),"")</f>
        <v/>
      </c>
      <c r="G6" s="52" t="str">
        <f>IF(E6&lt;&gt;"",IF($D6="拡散反射率",試験情報記入表!O13,試験情報記入表!AA13),"")</f>
        <v/>
      </c>
      <c r="H6" s="52" t="str">
        <f>IF(C6&lt;&gt;"",IF($D6="拡散反射率",試験情報記入表!P13,試験情報記入表!AB13),"")</f>
        <v/>
      </c>
      <c r="I6" s="52" t="str">
        <f>IF(C6&lt;&gt;"",IF($D6="拡散反射率",試験情報記入表!Q13,H6),"")</f>
        <v/>
      </c>
      <c r="J6" s="52" t="str">
        <f>IF(C6&lt;&gt;"",IF($D6="拡散反射率",試験情報記入表!R13,0),"")</f>
        <v/>
      </c>
      <c r="K6" s="52" t="str">
        <f>IF(C6&lt;&gt;"",IF($D6="拡散反射率",試験情報記入表!S13,試験情報記入表!AC13),"")</f>
        <v/>
      </c>
      <c r="L6" s="52" t="str">
        <f>IF(C6&lt;&gt;"",IF($D6="拡散反射率",試験情報記入表!T13,試験情報記入表!AD13),"")</f>
        <v/>
      </c>
      <c r="M6" s="52" t="str">
        <f>IF(試験_t!C6&lt;&gt;"",IF($D6="拡散反射率",試験情報記入表!U13,試験情報記入表!AE13),"")</f>
        <v/>
      </c>
      <c r="N6" s="52" t="str">
        <f>IF(C6&lt;&gt;"",IF($D6="拡散反射率",試験情報記入表!V13,試験情報記入表!AF13),"")</f>
        <v/>
      </c>
      <c r="O6" s="52" t="str">
        <f>IF($D6="拡散反射率",試験情報記入表!W13,N6)</f>
        <v/>
      </c>
      <c r="P6" s="52" t="str">
        <f>IF(C6&lt;&gt;"",IF($D6="拡散反射率",試験情報記入表!X13,0),"")</f>
        <v/>
      </c>
      <c r="Q6" s="52" t="str">
        <f t="shared" si="0"/>
        <v/>
      </c>
      <c r="R6" s="52" t="str">
        <f t="shared" si="1"/>
        <v/>
      </c>
      <c r="S6" s="52" t="str">
        <f t="shared" si="2"/>
        <v/>
      </c>
      <c r="T6" s="52" t="str">
        <f t="shared" si="3"/>
        <v/>
      </c>
      <c r="U6" s="93" t="str">
        <f t="shared" si="4"/>
        <v/>
      </c>
      <c r="V6" s="96" t="str">
        <f t="shared" si="5"/>
        <v/>
      </c>
      <c r="W6" s="95" t="str">
        <f t="shared" si="6"/>
        <v/>
      </c>
      <c r="X6" s="94" t="str">
        <f t="shared" si="7"/>
        <v/>
      </c>
    </row>
    <row r="7" spans="2:24" x14ac:dyDescent="0.15">
      <c r="B7" s="52">
        <v>4</v>
      </c>
      <c r="C7" s="52" t="str">
        <f>IF(試験情報記入表!B14&lt;&gt;"",試験情報記入表!B14,"")</f>
        <v/>
      </c>
      <c r="D7" s="52" t="str">
        <f>IF(C7&lt;&gt;"",試験情報記入表!C14,"")</f>
        <v/>
      </c>
      <c r="E7" s="52" t="str">
        <f>IF(C7&lt;&gt;"",IF($D7="拡散反射率",試験情報記入表!M14,試験情報記入表!Y14),"")</f>
        <v/>
      </c>
      <c r="F7" s="52" t="str">
        <f>IF(D7&lt;&gt;"",IF($D7="拡散反射率",試験情報記入表!N14,試験情報記入表!Z14),"")</f>
        <v/>
      </c>
      <c r="G7" s="52" t="str">
        <f>IF(E7&lt;&gt;"",IF($D7="拡散反射率",試験情報記入表!O14,試験情報記入表!AA14),"")</f>
        <v/>
      </c>
      <c r="H7" s="52" t="str">
        <f>IF(C7&lt;&gt;"",IF($D7="拡散反射率",試験情報記入表!P14,試験情報記入表!AB14),"")</f>
        <v/>
      </c>
      <c r="I7" s="52" t="str">
        <f>IF(C7&lt;&gt;"",IF($D7="拡散反射率",試験情報記入表!Q14,H7),"")</f>
        <v/>
      </c>
      <c r="J7" s="52" t="str">
        <f>IF(C7&lt;&gt;"",IF($D7="拡散反射率",試験情報記入表!R14,0),"")</f>
        <v/>
      </c>
      <c r="K7" s="52" t="str">
        <f>IF(C7&lt;&gt;"",IF($D7="拡散反射率",試験情報記入表!S14,試験情報記入表!AC14),"")</f>
        <v/>
      </c>
      <c r="L7" s="52" t="str">
        <f>IF(C7&lt;&gt;"",IF($D7="拡散反射率",試験情報記入表!T14,試験情報記入表!AD14),"")</f>
        <v/>
      </c>
      <c r="M7" s="52" t="str">
        <f>IF(試験_t!C7&lt;&gt;"",IF($D7="拡散反射率",試験情報記入表!U14,試験情報記入表!AE14),"")</f>
        <v/>
      </c>
      <c r="N7" s="52" t="str">
        <f>IF(C7&lt;&gt;"",IF($D7="拡散反射率",試験情報記入表!V14,試験情報記入表!AF14),"")</f>
        <v/>
      </c>
      <c r="O7" s="52" t="str">
        <f>IF($D7="拡散反射率",試験情報記入表!W14,N7)</f>
        <v/>
      </c>
      <c r="P7" s="52" t="str">
        <f>IF(C7&lt;&gt;"",IF($D7="拡散反射率",試験情報記入表!X14,0),"")</f>
        <v/>
      </c>
      <c r="Q7" s="52" t="str">
        <f>IF(C7&lt;&gt;"",IF((F7-E7)=0,1,1+(F7-E7)/G7),"")</f>
        <v/>
      </c>
      <c r="R7" s="52" t="str">
        <f t="shared" si="1"/>
        <v/>
      </c>
      <c r="S7" s="52" t="str">
        <f t="shared" si="2"/>
        <v/>
      </c>
      <c r="T7" s="52" t="str">
        <f t="shared" si="3"/>
        <v/>
      </c>
      <c r="U7" s="93" t="str">
        <f t="shared" si="4"/>
        <v/>
      </c>
      <c r="V7" s="96" t="str">
        <f t="shared" si="5"/>
        <v/>
      </c>
      <c r="W7" s="95" t="str">
        <f t="shared" si="6"/>
        <v/>
      </c>
      <c r="X7" s="94" t="str">
        <f t="shared" si="7"/>
        <v/>
      </c>
    </row>
    <row r="8" spans="2:24" x14ac:dyDescent="0.15">
      <c r="B8" s="52">
        <v>5</v>
      </c>
      <c r="C8" s="52" t="str">
        <f>IF(試験情報記入表!B15&lt;&gt;"",試験情報記入表!B15,"")</f>
        <v/>
      </c>
      <c r="D8" s="52" t="str">
        <f>IF(C8&lt;&gt;"",試験情報記入表!C15,"")</f>
        <v/>
      </c>
      <c r="E8" s="52" t="str">
        <f>IF(C8&lt;&gt;"",IF($D8="拡散反射率",試験情報記入表!M15,試験情報記入表!Y15),"")</f>
        <v/>
      </c>
      <c r="F8" s="52" t="str">
        <f>IF(D8&lt;&gt;"",IF($D8="拡散反射率",試験情報記入表!N15,試験情報記入表!Z15),"")</f>
        <v/>
      </c>
      <c r="G8" s="52" t="str">
        <f>IF(E8&lt;&gt;"",IF($D8="拡散反射率",試験情報記入表!O15,試験情報記入表!AA15),"")</f>
        <v/>
      </c>
      <c r="H8" s="52" t="str">
        <f>IF(C8&lt;&gt;"",IF($D8="拡散反射率",試験情報記入表!P15,試験情報記入表!AB15),"")</f>
        <v/>
      </c>
      <c r="I8" s="52" t="str">
        <f>IF(C8&lt;&gt;"",IF($D8="拡散反射率",試験情報記入表!Q15,H8),"")</f>
        <v/>
      </c>
      <c r="J8" s="52" t="str">
        <f>IF(C8&lt;&gt;"",IF($D8="拡散反射率",試験情報記入表!R15,0),"")</f>
        <v/>
      </c>
      <c r="K8" s="52" t="str">
        <f>IF(C8&lt;&gt;"",IF($D8="拡散反射率",試験情報記入表!S15,試験情報記入表!AC15),"")</f>
        <v/>
      </c>
      <c r="L8" s="52" t="str">
        <f>IF(C8&lt;&gt;"",IF($D8="拡散反射率",試験情報記入表!T15,試験情報記入表!AD15),"")</f>
        <v/>
      </c>
      <c r="M8" s="52" t="str">
        <f>IF(試験_t!C8&lt;&gt;"",IF($D8="拡散反射率",試験情報記入表!U15,試験情報記入表!AE15),"")</f>
        <v/>
      </c>
      <c r="N8" s="52" t="str">
        <f>IF(C8&lt;&gt;"",IF($D8="拡散反射率",試験情報記入表!V15,試験情報記入表!AF15),"")</f>
        <v/>
      </c>
      <c r="O8" s="52" t="str">
        <f>IF($D8="拡散反射率",試験情報記入表!W15,N8)</f>
        <v/>
      </c>
      <c r="P8" s="52" t="str">
        <f>IF(C8&lt;&gt;"",IF($D8="拡散反射率",試験情報記入表!X15,0),"")</f>
        <v/>
      </c>
      <c r="Q8" s="52" t="str">
        <f t="shared" ref="Q8:Q64" si="8">IF(C8&lt;&gt;"",IF((F8-E8)=0,1,1+(F8-E8)/G8),"")</f>
        <v/>
      </c>
      <c r="R8" s="52" t="str">
        <f t="shared" si="1"/>
        <v/>
      </c>
      <c r="S8" s="52" t="str">
        <f t="shared" si="2"/>
        <v/>
      </c>
      <c r="T8" s="52" t="str">
        <f t="shared" si="3"/>
        <v/>
      </c>
      <c r="U8" s="93" t="str">
        <f t="shared" si="4"/>
        <v/>
      </c>
      <c r="V8" s="96" t="str">
        <f t="shared" si="5"/>
        <v/>
      </c>
      <c r="W8" s="95" t="str">
        <f t="shared" si="6"/>
        <v/>
      </c>
      <c r="X8" s="94" t="str">
        <f t="shared" si="7"/>
        <v/>
      </c>
    </row>
    <row r="9" spans="2:24" x14ac:dyDescent="0.15">
      <c r="B9" s="52">
        <v>6</v>
      </c>
      <c r="C9" s="52" t="str">
        <f>IF(試験情報記入表!B16&lt;&gt;"",試験情報記入表!B16,"")</f>
        <v/>
      </c>
      <c r="D9" s="52" t="str">
        <f>IF(C9&lt;&gt;"",試験情報記入表!C16,"")</f>
        <v/>
      </c>
      <c r="E9" s="52" t="str">
        <f>IF(C9&lt;&gt;"",IF($D9="拡散反射率",試験情報記入表!M16,試験情報記入表!Y16),"")</f>
        <v/>
      </c>
      <c r="F9" s="52" t="str">
        <f>IF(D9&lt;&gt;"",IF($D9="拡散反射率",試験情報記入表!N16,試験情報記入表!Z16),"")</f>
        <v/>
      </c>
      <c r="G9" s="52" t="str">
        <f>IF(E9&lt;&gt;"",IF($D9="拡散反射率",試験情報記入表!O16,試験情報記入表!AA16),"")</f>
        <v/>
      </c>
      <c r="H9" s="52" t="str">
        <f>IF(C9&lt;&gt;"",IF($D9="拡散反射率",試験情報記入表!P16,試験情報記入表!AB16),"")</f>
        <v/>
      </c>
      <c r="I9" s="52" t="str">
        <f>IF(C9&lt;&gt;"",IF($D9="拡散反射率",試験情報記入表!Q16,H9),"")</f>
        <v/>
      </c>
      <c r="J9" s="52" t="str">
        <f>IF(C9&lt;&gt;"",IF($D9="拡散反射率",試験情報記入表!R16,0),"")</f>
        <v/>
      </c>
      <c r="K9" s="52" t="str">
        <f>IF(C9&lt;&gt;"",IF($D9="拡散反射率",試験情報記入表!S16,試験情報記入表!AC16),"")</f>
        <v/>
      </c>
      <c r="L9" s="52" t="str">
        <f>IF(C9&lt;&gt;"",IF($D9="拡散反射率",試験情報記入表!T16,試験情報記入表!AD16),"")</f>
        <v/>
      </c>
      <c r="M9" s="52" t="str">
        <f>IF(試験_t!C9&lt;&gt;"",IF($D9="拡散反射率",試験情報記入表!U16,試験情報記入表!AE16),"")</f>
        <v/>
      </c>
      <c r="N9" s="52" t="str">
        <f>IF(C9&lt;&gt;"",IF($D9="拡散反射率",試験情報記入表!V16,試験情報記入表!AF16),"")</f>
        <v/>
      </c>
      <c r="O9" s="52" t="str">
        <f>IF($D9="拡散反射率",試験情報記入表!W16,N9)</f>
        <v/>
      </c>
      <c r="P9" s="52" t="str">
        <f>IF(C9&lt;&gt;"",IF($D9="拡散反射率",試験情報記入表!X16,0),"")</f>
        <v/>
      </c>
      <c r="Q9" s="52" t="str">
        <f t="shared" si="8"/>
        <v/>
      </c>
      <c r="R9" s="52" t="str">
        <f t="shared" si="1"/>
        <v/>
      </c>
      <c r="S9" s="52" t="str">
        <f t="shared" si="2"/>
        <v/>
      </c>
      <c r="T9" s="52" t="str">
        <f t="shared" si="3"/>
        <v/>
      </c>
      <c r="U9" s="93" t="str">
        <f t="shared" si="4"/>
        <v/>
      </c>
      <c r="V9" s="96" t="str">
        <f t="shared" si="5"/>
        <v/>
      </c>
      <c r="W9" s="95" t="str">
        <f t="shared" si="6"/>
        <v/>
      </c>
      <c r="X9" s="94" t="str">
        <f t="shared" si="7"/>
        <v/>
      </c>
    </row>
    <row r="10" spans="2:24" x14ac:dyDescent="0.15">
      <c r="B10" s="52">
        <v>7</v>
      </c>
      <c r="C10" s="52" t="str">
        <f>IF(試験情報記入表!B17&lt;&gt;"",試験情報記入表!B17,"")</f>
        <v/>
      </c>
      <c r="D10" s="52" t="str">
        <f>IF(C10&lt;&gt;"",試験情報記入表!C17,"")</f>
        <v/>
      </c>
      <c r="E10" s="52" t="str">
        <f>IF(C10&lt;&gt;"",IF($D10="拡散反射率",試験情報記入表!M17,試験情報記入表!Y17),"")</f>
        <v/>
      </c>
      <c r="F10" s="52" t="str">
        <f>IF(D10&lt;&gt;"",IF($D10="拡散反射率",試験情報記入表!N17,試験情報記入表!Z17),"")</f>
        <v/>
      </c>
      <c r="G10" s="52" t="str">
        <f>IF(E10&lt;&gt;"",IF($D10="拡散反射率",試験情報記入表!O17,試験情報記入表!AA17),"")</f>
        <v/>
      </c>
      <c r="H10" s="52" t="str">
        <f>IF(C10&lt;&gt;"",IF($D10="拡散反射率",試験情報記入表!P17,試験情報記入表!AB17),"")</f>
        <v/>
      </c>
      <c r="I10" s="52" t="str">
        <f>IF(C10&lt;&gt;"",IF($D10="拡散反射率",試験情報記入表!Q17,H10),"")</f>
        <v/>
      </c>
      <c r="J10" s="52" t="str">
        <f>IF(C10&lt;&gt;"",IF($D10="拡散反射率",試験情報記入表!R17,0),"")</f>
        <v/>
      </c>
      <c r="K10" s="52" t="str">
        <f>IF(C10&lt;&gt;"",IF($D10="拡散反射率",試験情報記入表!S17,試験情報記入表!AC17),"")</f>
        <v/>
      </c>
      <c r="L10" s="52" t="str">
        <f>IF(C10&lt;&gt;"",IF($D10="拡散反射率",試験情報記入表!T17,試験情報記入表!AD17),"")</f>
        <v/>
      </c>
      <c r="M10" s="52" t="str">
        <f>IF(試験_t!C10&lt;&gt;"",IF($D10="拡散反射率",試験情報記入表!U17,試験情報記入表!AE17),"")</f>
        <v/>
      </c>
      <c r="N10" s="52" t="str">
        <f>IF(C10&lt;&gt;"",IF($D10="拡散反射率",試験情報記入表!V17,試験情報記入表!AF17),"")</f>
        <v/>
      </c>
      <c r="O10" s="52" t="str">
        <f>IF($D10="拡散反射率",試験情報記入表!W17,N10)</f>
        <v/>
      </c>
      <c r="P10" s="52" t="str">
        <f>IF(C10&lt;&gt;"",IF($D10="拡散反射率",試験情報記入表!X17,0),"")</f>
        <v/>
      </c>
      <c r="Q10" s="52" t="str">
        <f t="shared" si="8"/>
        <v/>
      </c>
      <c r="R10" s="52" t="str">
        <f t="shared" si="1"/>
        <v/>
      </c>
      <c r="S10" s="52" t="str">
        <f t="shared" si="2"/>
        <v/>
      </c>
      <c r="T10" s="52" t="str">
        <f t="shared" si="3"/>
        <v/>
      </c>
      <c r="U10" s="93" t="str">
        <f t="shared" si="4"/>
        <v/>
      </c>
      <c r="V10" s="96" t="str">
        <f t="shared" si="5"/>
        <v/>
      </c>
      <c r="W10" s="95" t="str">
        <f t="shared" si="6"/>
        <v/>
      </c>
      <c r="X10" s="94" t="str">
        <f t="shared" si="7"/>
        <v/>
      </c>
    </row>
    <row r="11" spans="2:24" x14ac:dyDescent="0.15">
      <c r="B11" s="52">
        <v>8</v>
      </c>
      <c r="C11" s="52" t="str">
        <f>IF(試験情報記入表!B18&lt;&gt;"",試験情報記入表!B18,"")</f>
        <v/>
      </c>
      <c r="D11" s="52" t="str">
        <f>IF(C11&lt;&gt;"",試験情報記入表!C18,"")</f>
        <v/>
      </c>
      <c r="E11" s="52" t="str">
        <f>IF(C11&lt;&gt;"",IF($D11="拡散反射率",試験情報記入表!M18,試験情報記入表!Y18),"")</f>
        <v/>
      </c>
      <c r="F11" s="52" t="str">
        <f>IF(D11&lt;&gt;"",IF($D11="拡散反射率",試験情報記入表!N18,試験情報記入表!Z18),"")</f>
        <v/>
      </c>
      <c r="G11" s="52" t="str">
        <f>IF(E11&lt;&gt;"",IF($D11="拡散反射率",試験情報記入表!O18,試験情報記入表!AA18),"")</f>
        <v/>
      </c>
      <c r="H11" s="52" t="str">
        <f>IF(C11&lt;&gt;"",IF($D11="拡散反射率",試験情報記入表!P18,試験情報記入表!AB18),"")</f>
        <v/>
      </c>
      <c r="I11" s="52" t="str">
        <f>IF(C11&lt;&gt;"",IF($D11="拡散反射率",試験情報記入表!Q18,H11),"")</f>
        <v/>
      </c>
      <c r="J11" s="52" t="str">
        <f>IF(C11&lt;&gt;"",IF($D11="拡散反射率",試験情報記入表!R18,0),"")</f>
        <v/>
      </c>
      <c r="K11" s="52" t="str">
        <f>IF(C11&lt;&gt;"",IF($D11="拡散反射率",試験情報記入表!S18,試験情報記入表!AC18),"")</f>
        <v/>
      </c>
      <c r="L11" s="52" t="str">
        <f>IF(C11&lt;&gt;"",IF($D11="拡散反射率",試験情報記入表!T18,試験情報記入表!AD18),"")</f>
        <v/>
      </c>
      <c r="M11" s="52" t="str">
        <f>IF(試験_t!C11&lt;&gt;"",IF($D11="拡散反射率",試験情報記入表!U18,試験情報記入表!AE18),"")</f>
        <v/>
      </c>
      <c r="N11" s="52" t="str">
        <f>IF(C11&lt;&gt;"",IF($D11="拡散反射率",試験情報記入表!V18,試験情報記入表!AF18),"")</f>
        <v/>
      </c>
      <c r="O11" s="52" t="str">
        <f>IF($D11="拡散反射率",試験情報記入表!W18,N11)</f>
        <v/>
      </c>
      <c r="P11" s="52" t="str">
        <f>IF(C11&lt;&gt;"",IF($D11="拡散反射率",試験情報記入表!X18,0),"")</f>
        <v/>
      </c>
      <c r="Q11" s="52" t="str">
        <f t="shared" si="8"/>
        <v/>
      </c>
      <c r="R11" s="52" t="str">
        <f t="shared" si="1"/>
        <v/>
      </c>
      <c r="S11" s="52" t="str">
        <f t="shared" si="2"/>
        <v/>
      </c>
      <c r="T11" s="52" t="str">
        <f t="shared" si="3"/>
        <v/>
      </c>
      <c r="U11" s="93" t="str">
        <f t="shared" si="4"/>
        <v/>
      </c>
      <c r="V11" s="96" t="str">
        <f t="shared" si="5"/>
        <v/>
      </c>
      <c r="W11" s="95" t="str">
        <f t="shared" si="6"/>
        <v/>
      </c>
      <c r="X11" s="94" t="str">
        <f t="shared" si="7"/>
        <v/>
      </c>
    </row>
    <row r="12" spans="2:24" x14ac:dyDescent="0.15">
      <c r="B12" s="52">
        <v>9</v>
      </c>
      <c r="C12" s="52" t="str">
        <f>IF(試験情報記入表!B19&lt;&gt;"",試験情報記入表!B19,"")</f>
        <v/>
      </c>
      <c r="D12" s="52" t="str">
        <f>IF(C12&lt;&gt;"",試験情報記入表!C19,"")</f>
        <v/>
      </c>
      <c r="E12" s="52" t="str">
        <f>IF(C12&lt;&gt;"",IF($D12="拡散反射率",試験情報記入表!M19,試験情報記入表!Y19),"")</f>
        <v/>
      </c>
      <c r="F12" s="52" t="str">
        <f>IF(D12&lt;&gt;"",IF($D12="拡散反射率",試験情報記入表!N19,試験情報記入表!Z19),"")</f>
        <v/>
      </c>
      <c r="G12" s="52" t="str">
        <f>IF(E12&lt;&gt;"",IF($D12="拡散反射率",試験情報記入表!O19,試験情報記入表!AA19),"")</f>
        <v/>
      </c>
      <c r="H12" s="52" t="str">
        <f>IF(C12&lt;&gt;"",IF($D12="拡散反射率",試験情報記入表!P19,試験情報記入表!AB19),"")</f>
        <v/>
      </c>
      <c r="I12" s="52" t="str">
        <f>IF(C12&lt;&gt;"",IF($D12="拡散反射率",試験情報記入表!Q19,H12),"")</f>
        <v/>
      </c>
      <c r="J12" s="52" t="str">
        <f>IF(C12&lt;&gt;"",IF($D12="拡散反射率",試験情報記入表!R19,0),"")</f>
        <v/>
      </c>
      <c r="K12" s="52" t="str">
        <f>IF(C12&lt;&gt;"",IF($D12="拡散反射率",試験情報記入表!S19,試験情報記入表!AC19),"")</f>
        <v/>
      </c>
      <c r="L12" s="52" t="str">
        <f>IF(C12&lt;&gt;"",IF($D12="拡散反射率",試験情報記入表!T19,試験情報記入表!AD19),"")</f>
        <v/>
      </c>
      <c r="M12" s="52" t="str">
        <f>IF(試験_t!C12&lt;&gt;"",IF($D12="拡散反射率",試験情報記入表!U19,試験情報記入表!AE19),"")</f>
        <v/>
      </c>
      <c r="N12" s="52" t="str">
        <f>IF(C12&lt;&gt;"",IF($D12="拡散反射率",試験情報記入表!V19,試験情報記入表!AF19),"")</f>
        <v/>
      </c>
      <c r="O12" s="52" t="str">
        <f>IF($D12="拡散反射率",試験情報記入表!W19,N12)</f>
        <v/>
      </c>
      <c r="P12" s="52" t="str">
        <f>IF(C12&lt;&gt;"",IF($D12="拡散反射率",試験情報記入表!X19,0),"")</f>
        <v/>
      </c>
      <c r="Q12" s="52" t="str">
        <f t="shared" si="8"/>
        <v/>
      </c>
      <c r="R12" s="52" t="str">
        <f t="shared" si="1"/>
        <v/>
      </c>
      <c r="S12" s="52" t="str">
        <f t="shared" si="2"/>
        <v/>
      </c>
      <c r="T12" s="52" t="str">
        <f t="shared" si="3"/>
        <v/>
      </c>
      <c r="U12" s="93" t="str">
        <f t="shared" si="4"/>
        <v/>
      </c>
      <c r="V12" s="96" t="str">
        <f t="shared" si="5"/>
        <v/>
      </c>
      <c r="W12" s="95" t="str">
        <f t="shared" si="6"/>
        <v/>
      </c>
      <c r="X12" s="94" t="str">
        <f t="shared" si="7"/>
        <v/>
      </c>
    </row>
    <row r="13" spans="2:24" x14ac:dyDescent="0.15">
      <c r="B13" s="52">
        <v>10</v>
      </c>
      <c r="C13" s="52" t="str">
        <f>IF(試験情報記入表!B20&lt;&gt;"",試験情報記入表!B20,"")</f>
        <v/>
      </c>
      <c r="D13" s="52" t="str">
        <f>IF(C13&lt;&gt;"",試験情報記入表!C20,"")</f>
        <v/>
      </c>
      <c r="E13" s="52" t="str">
        <f>IF(C13&lt;&gt;"",IF($D13="拡散反射率",試験情報記入表!M20,試験情報記入表!Y20),"")</f>
        <v/>
      </c>
      <c r="F13" s="52" t="str">
        <f>IF(D13&lt;&gt;"",IF($D13="拡散反射率",試験情報記入表!N20,試験情報記入表!Z20),"")</f>
        <v/>
      </c>
      <c r="G13" s="52" t="str">
        <f>IF(E13&lt;&gt;"",IF($D13="拡散反射率",試験情報記入表!O20,試験情報記入表!AA20),"")</f>
        <v/>
      </c>
      <c r="H13" s="52" t="str">
        <f>IF(C13&lt;&gt;"",IF($D13="拡散反射率",試験情報記入表!P20,試験情報記入表!AB20),"")</f>
        <v/>
      </c>
      <c r="I13" s="52" t="str">
        <f>IF(C13&lt;&gt;"",IF($D13="拡散反射率",試験情報記入表!Q20,H13),"")</f>
        <v/>
      </c>
      <c r="J13" s="52" t="str">
        <f>IF(C13&lt;&gt;"",IF($D13="拡散反射率",試験情報記入表!R20,0),"")</f>
        <v/>
      </c>
      <c r="K13" s="52" t="str">
        <f>IF(C13&lt;&gt;"",IF($D13="拡散反射率",試験情報記入表!S20,試験情報記入表!AC20),"")</f>
        <v/>
      </c>
      <c r="L13" s="52" t="str">
        <f>IF(C13&lt;&gt;"",IF($D13="拡散反射率",試験情報記入表!T20,試験情報記入表!AD20),"")</f>
        <v/>
      </c>
      <c r="M13" s="52" t="str">
        <f>IF(試験_t!C13&lt;&gt;"",IF($D13="拡散反射率",試験情報記入表!U20,試験情報記入表!AE20),"")</f>
        <v/>
      </c>
      <c r="N13" s="52" t="str">
        <f>IF(C13&lt;&gt;"",IF($D13="拡散反射率",試験情報記入表!V20,試験情報記入表!AF20),"")</f>
        <v/>
      </c>
      <c r="O13" s="52" t="str">
        <f>IF($D13="拡散反射率",試験情報記入表!W20,N13)</f>
        <v/>
      </c>
      <c r="P13" s="52" t="str">
        <f>IF(C13&lt;&gt;"",IF($D13="拡散反射率",試験情報記入表!X20,0),"")</f>
        <v/>
      </c>
      <c r="Q13" s="52" t="str">
        <f t="shared" si="8"/>
        <v/>
      </c>
      <c r="R13" s="52" t="str">
        <f t="shared" si="1"/>
        <v/>
      </c>
      <c r="S13" s="52" t="str">
        <f t="shared" si="2"/>
        <v/>
      </c>
      <c r="T13" s="52" t="str">
        <f t="shared" si="3"/>
        <v/>
      </c>
      <c r="U13" s="93" t="str">
        <f t="shared" si="4"/>
        <v/>
      </c>
      <c r="V13" s="96" t="str">
        <f t="shared" si="5"/>
        <v/>
      </c>
      <c r="W13" s="95" t="str">
        <f t="shared" si="6"/>
        <v/>
      </c>
      <c r="X13" s="94" t="str">
        <f t="shared" si="7"/>
        <v/>
      </c>
    </row>
    <row r="14" spans="2:24" x14ac:dyDescent="0.15">
      <c r="B14" s="52">
        <v>11</v>
      </c>
      <c r="C14" s="52" t="str">
        <f>IF(試験情報記入表!B21&lt;&gt;"",試験情報記入表!B21,"")</f>
        <v/>
      </c>
      <c r="D14" s="52" t="str">
        <f>IF(C14&lt;&gt;"",試験情報記入表!C21,"")</f>
        <v/>
      </c>
      <c r="E14" s="52" t="str">
        <f>IF(C14&lt;&gt;"",IF($D14="拡散反射率",試験情報記入表!M21,試験情報記入表!Y21),"")</f>
        <v/>
      </c>
      <c r="F14" s="52" t="str">
        <f>IF(D14&lt;&gt;"",IF($D14="拡散反射率",試験情報記入表!N21,試験情報記入表!Z21),"")</f>
        <v/>
      </c>
      <c r="G14" s="52" t="str">
        <f>IF(E14&lt;&gt;"",IF($D14="拡散反射率",試験情報記入表!O21,試験情報記入表!AA21),"")</f>
        <v/>
      </c>
      <c r="H14" s="52" t="str">
        <f>IF(C14&lt;&gt;"",IF($D14="拡散反射率",試験情報記入表!P21,試験情報記入表!AB21),"")</f>
        <v/>
      </c>
      <c r="I14" s="52" t="str">
        <f>IF(C14&lt;&gt;"",IF($D14="拡散反射率",試験情報記入表!Q21,H14),"")</f>
        <v/>
      </c>
      <c r="J14" s="52" t="str">
        <f>IF(C14&lt;&gt;"",IF($D14="拡散反射率",試験情報記入表!R21,0),"")</f>
        <v/>
      </c>
      <c r="K14" s="52" t="str">
        <f>IF(C14&lt;&gt;"",IF($D14="拡散反射率",試験情報記入表!S21,試験情報記入表!AC21),"")</f>
        <v/>
      </c>
      <c r="L14" s="52" t="str">
        <f>IF(C14&lt;&gt;"",IF($D14="拡散反射率",試験情報記入表!T21,試験情報記入表!AD21),"")</f>
        <v/>
      </c>
      <c r="M14" s="52" t="str">
        <f>IF(試験_t!C14&lt;&gt;"",IF($D14="拡散反射率",試験情報記入表!U21,試験情報記入表!AE21),"")</f>
        <v/>
      </c>
      <c r="N14" s="52" t="str">
        <f>IF(C14&lt;&gt;"",IF($D14="拡散反射率",試験情報記入表!V21,試験情報記入表!AF21),"")</f>
        <v/>
      </c>
      <c r="O14" s="52" t="str">
        <f>IF($D14="拡散反射率",試験情報記入表!W21,N14)</f>
        <v/>
      </c>
      <c r="P14" s="52" t="str">
        <f>IF(C14&lt;&gt;"",IF($D14="拡散反射率",試験情報記入表!X21,0),"")</f>
        <v/>
      </c>
      <c r="Q14" s="52" t="str">
        <f t="shared" si="8"/>
        <v/>
      </c>
      <c r="R14" s="52" t="str">
        <f t="shared" si="1"/>
        <v/>
      </c>
      <c r="S14" s="52" t="str">
        <f t="shared" si="2"/>
        <v/>
      </c>
      <c r="T14" s="52" t="str">
        <f t="shared" si="3"/>
        <v/>
      </c>
      <c r="U14" s="93" t="str">
        <f t="shared" si="4"/>
        <v/>
      </c>
      <c r="V14" s="96" t="str">
        <f t="shared" si="5"/>
        <v/>
      </c>
      <c r="W14" s="95" t="str">
        <f t="shared" si="6"/>
        <v/>
      </c>
      <c r="X14" s="94" t="str">
        <f t="shared" si="7"/>
        <v/>
      </c>
    </row>
    <row r="15" spans="2:24" x14ac:dyDescent="0.15">
      <c r="B15" s="52">
        <v>12</v>
      </c>
      <c r="C15" s="52" t="str">
        <f>IF(試験情報記入表!B22&lt;&gt;"",試験情報記入表!B22,"")</f>
        <v/>
      </c>
      <c r="D15" s="52" t="str">
        <f>IF(C15&lt;&gt;"",試験情報記入表!C22,"")</f>
        <v/>
      </c>
      <c r="E15" s="52" t="str">
        <f>IF(C15&lt;&gt;"",IF($D15="拡散反射率",試験情報記入表!M22,試験情報記入表!Y22),"")</f>
        <v/>
      </c>
      <c r="F15" s="52" t="str">
        <f>IF(D15&lt;&gt;"",IF($D15="拡散反射率",試験情報記入表!N22,試験情報記入表!Z22),"")</f>
        <v/>
      </c>
      <c r="G15" s="52" t="str">
        <f>IF(E15&lt;&gt;"",IF($D15="拡散反射率",試験情報記入表!O22,試験情報記入表!AA22),"")</f>
        <v/>
      </c>
      <c r="H15" s="52" t="str">
        <f>IF(C15&lt;&gt;"",IF($D15="拡散反射率",試験情報記入表!P22,試験情報記入表!AB22),"")</f>
        <v/>
      </c>
      <c r="I15" s="52" t="str">
        <f>IF(C15&lt;&gt;"",IF($D15="拡散反射率",試験情報記入表!Q22,H15),"")</f>
        <v/>
      </c>
      <c r="J15" s="52" t="str">
        <f>IF(C15&lt;&gt;"",IF($D15="拡散反射率",試験情報記入表!R22,0),"")</f>
        <v/>
      </c>
      <c r="K15" s="52" t="str">
        <f>IF(C15&lt;&gt;"",IF($D15="拡散反射率",試験情報記入表!S22,試験情報記入表!AC22),"")</f>
        <v/>
      </c>
      <c r="L15" s="52" t="str">
        <f>IF(C15&lt;&gt;"",IF($D15="拡散反射率",試験情報記入表!T22,試験情報記入表!AD22),"")</f>
        <v/>
      </c>
      <c r="M15" s="52" t="str">
        <f>IF(試験_t!C15&lt;&gt;"",IF($D15="拡散反射率",試験情報記入表!U22,試験情報記入表!AE22),"")</f>
        <v/>
      </c>
      <c r="N15" s="52" t="str">
        <f>IF(C15&lt;&gt;"",IF($D15="拡散反射率",試験情報記入表!V22,試験情報記入表!AF22),"")</f>
        <v/>
      </c>
      <c r="O15" s="52" t="str">
        <f>IF($D15="拡散反射率",試験情報記入表!W22,N15)</f>
        <v/>
      </c>
      <c r="P15" s="52" t="str">
        <f>IF(C15&lt;&gt;"",IF($D15="拡散反射率",試験情報記入表!X22,0),"")</f>
        <v/>
      </c>
      <c r="Q15" s="52" t="str">
        <f t="shared" si="8"/>
        <v/>
      </c>
      <c r="R15" s="52" t="str">
        <f t="shared" si="1"/>
        <v/>
      </c>
      <c r="S15" s="52" t="str">
        <f t="shared" si="2"/>
        <v/>
      </c>
      <c r="T15" s="52" t="str">
        <f t="shared" si="3"/>
        <v/>
      </c>
      <c r="U15" s="93" t="str">
        <f t="shared" si="4"/>
        <v/>
      </c>
      <c r="V15" s="96" t="str">
        <f t="shared" si="5"/>
        <v/>
      </c>
      <c r="W15" s="95" t="str">
        <f t="shared" si="6"/>
        <v/>
      </c>
      <c r="X15" s="94" t="str">
        <f t="shared" si="7"/>
        <v/>
      </c>
    </row>
    <row r="16" spans="2:24" x14ac:dyDescent="0.15">
      <c r="B16" s="52">
        <v>13</v>
      </c>
      <c r="C16" s="52" t="str">
        <f>IF(試験情報記入表!B23&lt;&gt;"",試験情報記入表!B23,"")</f>
        <v/>
      </c>
      <c r="D16" s="52" t="str">
        <f>IF(C16&lt;&gt;"",試験情報記入表!C23,"")</f>
        <v/>
      </c>
      <c r="E16" s="52" t="str">
        <f>IF(C16&lt;&gt;"",IF($D16="拡散反射率",試験情報記入表!M23,試験情報記入表!Y23),"")</f>
        <v/>
      </c>
      <c r="F16" s="52" t="str">
        <f>IF(D16&lt;&gt;"",IF($D16="拡散反射率",試験情報記入表!N23,試験情報記入表!Z23),"")</f>
        <v/>
      </c>
      <c r="G16" s="52" t="str">
        <f>IF(E16&lt;&gt;"",IF($D16="拡散反射率",試験情報記入表!O23,試験情報記入表!AA23),"")</f>
        <v/>
      </c>
      <c r="H16" s="52" t="str">
        <f>IF(C16&lt;&gt;"",IF($D16="拡散反射率",試験情報記入表!P23,試験情報記入表!AB23),"")</f>
        <v/>
      </c>
      <c r="I16" s="52" t="str">
        <f>IF(C16&lt;&gt;"",IF($D16="拡散反射率",試験情報記入表!Q23,H16),"")</f>
        <v/>
      </c>
      <c r="J16" s="52" t="str">
        <f>IF(C16&lt;&gt;"",IF($D16="拡散反射率",試験情報記入表!R23,0),"")</f>
        <v/>
      </c>
      <c r="K16" s="52" t="str">
        <f>IF(C16&lt;&gt;"",IF($D16="拡散反射率",試験情報記入表!S23,試験情報記入表!AC23),"")</f>
        <v/>
      </c>
      <c r="L16" s="52" t="str">
        <f>IF(C16&lt;&gt;"",IF($D16="拡散反射率",試験情報記入表!T23,試験情報記入表!AD23),"")</f>
        <v/>
      </c>
      <c r="M16" s="52" t="str">
        <f>IF(試験_t!C16&lt;&gt;"",IF($D16="拡散反射率",試験情報記入表!U23,試験情報記入表!AE23),"")</f>
        <v/>
      </c>
      <c r="N16" s="52" t="str">
        <f>IF(C16&lt;&gt;"",IF($D16="拡散反射率",試験情報記入表!V23,試験情報記入表!AF23),"")</f>
        <v/>
      </c>
      <c r="O16" s="52" t="str">
        <f>IF($D16="拡散反射率",試験情報記入表!W23,N16)</f>
        <v/>
      </c>
      <c r="P16" s="52" t="str">
        <f>IF(C16&lt;&gt;"",IF($D16="拡散反射率",試験情報記入表!X23,0),"")</f>
        <v/>
      </c>
      <c r="Q16" s="52" t="str">
        <f t="shared" si="8"/>
        <v/>
      </c>
      <c r="R16" s="52" t="str">
        <f t="shared" si="1"/>
        <v/>
      </c>
      <c r="S16" s="52" t="str">
        <f t="shared" si="2"/>
        <v/>
      </c>
      <c r="T16" s="52" t="str">
        <f t="shared" si="3"/>
        <v/>
      </c>
      <c r="U16" s="93" t="str">
        <f t="shared" si="4"/>
        <v/>
      </c>
      <c r="V16" s="96" t="str">
        <f t="shared" si="5"/>
        <v/>
      </c>
      <c r="W16" s="95" t="str">
        <f t="shared" si="6"/>
        <v/>
      </c>
      <c r="X16" s="94" t="str">
        <f t="shared" si="7"/>
        <v/>
      </c>
    </row>
    <row r="17" spans="2:24" x14ac:dyDescent="0.15">
      <c r="B17" s="52">
        <v>14</v>
      </c>
      <c r="C17" s="52" t="str">
        <f>IF(試験情報記入表!B24&lt;&gt;"",試験情報記入表!B24,"")</f>
        <v/>
      </c>
      <c r="D17" s="52" t="str">
        <f>IF(C17&lt;&gt;"",試験情報記入表!C24,"")</f>
        <v/>
      </c>
      <c r="E17" s="52" t="str">
        <f>IF(C17&lt;&gt;"",IF($D17="拡散反射率",試験情報記入表!M24,試験情報記入表!Y24),"")</f>
        <v/>
      </c>
      <c r="F17" s="52" t="str">
        <f>IF(D17&lt;&gt;"",IF($D17="拡散反射率",試験情報記入表!N24,試験情報記入表!Z24),"")</f>
        <v/>
      </c>
      <c r="G17" s="52" t="str">
        <f>IF(E17&lt;&gt;"",IF($D17="拡散反射率",試験情報記入表!O24,試験情報記入表!AA24),"")</f>
        <v/>
      </c>
      <c r="H17" s="52" t="str">
        <f>IF(C17&lt;&gt;"",IF($D17="拡散反射率",試験情報記入表!P24,試験情報記入表!AB24),"")</f>
        <v/>
      </c>
      <c r="I17" s="52" t="str">
        <f>IF(C17&lt;&gt;"",IF($D17="拡散反射率",試験情報記入表!Q24,H17),"")</f>
        <v/>
      </c>
      <c r="J17" s="52" t="str">
        <f>IF(C17&lt;&gt;"",IF($D17="拡散反射率",試験情報記入表!R24,0),"")</f>
        <v/>
      </c>
      <c r="K17" s="52" t="str">
        <f>IF(C17&lt;&gt;"",IF($D17="拡散反射率",試験情報記入表!S24,試験情報記入表!AC24),"")</f>
        <v/>
      </c>
      <c r="L17" s="52" t="str">
        <f>IF(C17&lt;&gt;"",IF($D17="拡散反射率",試験情報記入表!T24,試験情報記入表!AD24),"")</f>
        <v/>
      </c>
      <c r="M17" s="52" t="str">
        <f>IF(試験_t!C17&lt;&gt;"",IF($D17="拡散反射率",試験情報記入表!U24,試験情報記入表!AE24),"")</f>
        <v/>
      </c>
      <c r="N17" s="52" t="str">
        <f>IF(C17&lt;&gt;"",IF($D17="拡散反射率",試験情報記入表!V24,試験情報記入表!AF24),"")</f>
        <v/>
      </c>
      <c r="O17" s="52" t="str">
        <f>IF($D17="拡散反射率",試験情報記入表!W24,N17)</f>
        <v/>
      </c>
      <c r="P17" s="52" t="str">
        <f>IF(C17&lt;&gt;"",IF($D17="拡散反射率",試験情報記入表!X24,0),"")</f>
        <v/>
      </c>
      <c r="Q17" s="52" t="str">
        <f t="shared" si="8"/>
        <v/>
      </c>
      <c r="R17" s="52" t="str">
        <f t="shared" si="1"/>
        <v/>
      </c>
      <c r="S17" s="52" t="str">
        <f t="shared" si="2"/>
        <v/>
      </c>
      <c r="T17" s="52" t="str">
        <f t="shared" si="3"/>
        <v/>
      </c>
      <c r="U17" s="93" t="str">
        <f t="shared" si="4"/>
        <v/>
      </c>
      <c r="V17" s="96" t="str">
        <f t="shared" si="5"/>
        <v/>
      </c>
      <c r="W17" s="95" t="str">
        <f t="shared" si="6"/>
        <v/>
      </c>
      <c r="X17" s="94" t="str">
        <f t="shared" si="7"/>
        <v/>
      </c>
    </row>
    <row r="18" spans="2:24" x14ac:dyDescent="0.15">
      <c r="B18" s="52">
        <v>15</v>
      </c>
      <c r="C18" s="52" t="str">
        <f>IF(試験情報記入表!B25&lt;&gt;"",試験情報記入表!B25,"")</f>
        <v/>
      </c>
      <c r="D18" s="52" t="str">
        <f>IF(C18&lt;&gt;"",試験情報記入表!C25,"")</f>
        <v/>
      </c>
      <c r="E18" s="52" t="str">
        <f>IF(C18&lt;&gt;"",IF($D18="拡散反射率",試験情報記入表!M25,試験情報記入表!Y25),"")</f>
        <v/>
      </c>
      <c r="F18" s="52" t="str">
        <f>IF(D18&lt;&gt;"",IF($D18="拡散反射率",試験情報記入表!N25,試験情報記入表!Z25),"")</f>
        <v/>
      </c>
      <c r="G18" s="52" t="str">
        <f>IF(E18&lt;&gt;"",IF($D18="拡散反射率",試験情報記入表!O25,試験情報記入表!AA25),"")</f>
        <v/>
      </c>
      <c r="H18" s="52" t="str">
        <f>IF(C18&lt;&gt;"",IF($D18="拡散反射率",試験情報記入表!P25,試験情報記入表!AB25),"")</f>
        <v/>
      </c>
      <c r="I18" s="52" t="str">
        <f>IF(C18&lt;&gt;"",IF($D18="拡散反射率",試験情報記入表!Q25,H18),"")</f>
        <v/>
      </c>
      <c r="J18" s="52" t="str">
        <f>IF(C18&lt;&gt;"",IF($D18="拡散反射率",試験情報記入表!R25,0),"")</f>
        <v/>
      </c>
      <c r="K18" s="52" t="str">
        <f>IF(C18&lt;&gt;"",IF($D18="拡散反射率",試験情報記入表!S25,試験情報記入表!AC25),"")</f>
        <v/>
      </c>
      <c r="L18" s="52" t="str">
        <f>IF(C18&lt;&gt;"",IF($D18="拡散反射率",試験情報記入表!T25,試験情報記入表!AD25),"")</f>
        <v/>
      </c>
      <c r="M18" s="52" t="str">
        <f>IF(試験_t!C18&lt;&gt;"",IF($D18="拡散反射率",試験情報記入表!U25,試験情報記入表!AE25),"")</f>
        <v/>
      </c>
      <c r="N18" s="52" t="str">
        <f>IF(C18&lt;&gt;"",IF($D18="拡散反射率",試験情報記入表!V25,試験情報記入表!AF25),"")</f>
        <v/>
      </c>
      <c r="O18" s="52" t="str">
        <f>IF($D18="拡散反射率",試験情報記入表!W25,N18)</f>
        <v/>
      </c>
      <c r="P18" s="52" t="str">
        <f>IF(C18&lt;&gt;"",IF($D18="拡散反射率",試験情報記入表!X25,0),"")</f>
        <v/>
      </c>
      <c r="Q18" s="52" t="str">
        <f t="shared" si="8"/>
        <v/>
      </c>
      <c r="R18" s="52" t="str">
        <f t="shared" si="1"/>
        <v/>
      </c>
      <c r="S18" s="52" t="str">
        <f t="shared" si="2"/>
        <v/>
      </c>
      <c r="T18" s="52" t="str">
        <f t="shared" si="3"/>
        <v/>
      </c>
      <c r="U18" s="93" t="str">
        <f t="shared" si="4"/>
        <v/>
      </c>
      <c r="V18" s="96" t="str">
        <f t="shared" si="5"/>
        <v/>
      </c>
      <c r="W18" s="95" t="str">
        <f t="shared" si="6"/>
        <v/>
      </c>
      <c r="X18" s="94" t="str">
        <f t="shared" si="7"/>
        <v/>
      </c>
    </row>
    <row r="19" spans="2:24" x14ac:dyDescent="0.15">
      <c r="B19" s="52">
        <v>16</v>
      </c>
      <c r="C19" s="52" t="str">
        <f>IF(試験情報記入表!B26&lt;&gt;"",試験情報記入表!B26,"")</f>
        <v/>
      </c>
      <c r="D19" s="52" t="str">
        <f>IF(C19&lt;&gt;"",試験情報記入表!C26,"")</f>
        <v/>
      </c>
      <c r="E19" s="52" t="str">
        <f>IF(C19&lt;&gt;"",IF($D19="拡散反射率",試験情報記入表!M26,試験情報記入表!Y26),"")</f>
        <v/>
      </c>
      <c r="F19" s="52" t="str">
        <f>IF(D19&lt;&gt;"",IF($D19="拡散反射率",試験情報記入表!N26,試験情報記入表!Z26),"")</f>
        <v/>
      </c>
      <c r="G19" s="52" t="str">
        <f>IF(E19&lt;&gt;"",IF($D19="拡散反射率",試験情報記入表!O26,試験情報記入表!AA26),"")</f>
        <v/>
      </c>
      <c r="H19" s="52" t="str">
        <f>IF(C19&lt;&gt;"",IF($D19="拡散反射率",試験情報記入表!P26,試験情報記入表!AB26),"")</f>
        <v/>
      </c>
      <c r="I19" s="52" t="str">
        <f>IF(C19&lt;&gt;"",IF($D19="拡散反射率",試験情報記入表!Q26,H19),"")</f>
        <v/>
      </c>
      <c r="J19" s="52" t="str">
        <f>IF(C19&lt;&gt;"",IF($D19="拡散反射率",試験情報記入表!R26,0),"")</f>
        <v/>
      </c>
      <c r="K19" s="52" t="str">
        <f>IF(C19&lt;&gt;"",IF($D19="拡散反射率",試験情報記入表!S26,試験情報記入表!AC26),"")</f>
        <v/>
      </c>
      <c r="L19" s="52" t="str">
        <f>IF(C19&lt;&gt;"",IF($D19="拡散反射率",試験情報記入表!T26,試験情報記入表!AD26),"")</f>
        <v/>
      </c>
      <c r="M19" s="52" t="str">
        <f>IF(試験_t!C19&lt;&gt;"",IF($D19="拡散反射率",試験情報記入表!U26,試験情報記入表!AE26),"")</f>
        <v/>
      </c>
      <c r="N19" s="52" t="str">
        <f>IF(C19&lt;&gt;"",IF($D19="拡散反射率",試験情報記入表!V26,試験情報記入表!AF26),"")</f>
        <v/>
      </c>
      <c r="O19" s="52" t="str">
        <f>IF($D19="拡散反射率",試験情報記入表!W26,N19)</f>
        <v/>
      </c>
      <c r="P19" s="52" t="str">
        <f>IF(C19&lt;&gt;"",IF($D19="拡散反射率",試験情報記入表!X26,0),"")</f>
        <v/>
      </c>
      <c r="Q19" s="52" t="str">
        <f t="shared" si="8"/>
        <v/>
      </c>
      <c r="R19" s="52" t="str">
        <f t="shared" si="1"/>
        <v/>
      </c>
      <c r="S19" s="52" t="str">
        <f t="shared" si="2"/>
        <v/>
      </c>
      <c r="T19" s="52" t="str">
        <f t="shared" si="3"/>
        <v/>
      </c>
      <c r="U19" s="93" t="str">
        <f t="shared" si="4"/>
        <v/>
      </c>
      <c r="V19" s="96" t="str">
        <f t="shared" si="5"/>
        <v/>
      </c>
      <c r="W19" s="95" t="str">
        <f t="shared" si="6"/>
        <v/>
      </c>
      <c r="X19" s="94" t="str">
        <f t="shared" si="7"/>
        <v/>
      </c>
    </row>
    <row r="20" spans="2:24" x14ac:dyDescent="0.15">
      <c r="B20" s="52">
        <v>17</v>
      </c>
      <c r="C20" s="52" t="str">
        <f>IF(試験情報記入表!B27&lt;&gt;"",試験情報記入表!B27,"")</f>
        <v/>
      </c>
      <c r="D20" s="52" t="str">
        <f>IF(C20&lt;&gt;"",試験情報記入表!C27,"")</f>
        <v/>
      </c>
      <c r="E20" s="52" t="str">
        <f>IF(C20&lt;&gt;"",IF($D20="拡散反射率",試験情報記入表!M27,試験情報記入表!Y27),"")</f>
        <v/>
      </c>
      <c r="F20" s="52" t="str">
        <f>IF(D20&lt;&gt;"",IF($D20="拡散反射率",試験情報記入表!N27,試験情報記入表!Z27),"")</f>
        <v/>
      </c>
      <c r="G20" s="52" t="str">
        <f>IF(E20&lt;&gt;"",IF($D20="拡散反射率",試験情報記入表!O27,試験情報記入表!AA27),"")</f>
        <v/>
      </c>
      <c r="H20" s="52" t="str">
        <f>IF(C20&lt;&gt;"",IF($D20="拡散反射率",試験情報記入表!P27,試験情報記入表!AB27),"")</f>
        <v/>
      </c>
      <c r="I20" s="52" t="str">
        <f>IF(C20&lt;&gt;"",IF($D20="拡散反射率",試験情報記入表!Q27,H20),"")</f>
        <v/>
      </c>
      <c r="J20" s="52" t="str">
        <f>IF(C20&lt;&gt;"",IF($D20="拡散反射率",試験情報記入表!R27,0),"")</f>
        <v/>
      </c>
      <c r="K20" s="52" t="str">
        <f>IF(C20&lt;&gt;"",IF($D20="拡散反射率",試験情報記入表!S27,試験情報記入表!AC27),"")</f>
        <v/>
      </c>
      <c r="L20" s="52" t="str">
        <f>IF(C20&lt;&gt;"",IF($D20="拡散反射率",試験情報記入表!T27,試験情報記入表!AD27),"")</f>
        <v/>
      </c>
      <c r="M20" s="52" t="str">
        <f>IF(試験_t!C20&lt;&gt;"",IF($D20="拡散反射率",試験情報記入表!U27,試験情報記入表!AE27),"")</f>
        <v/>
      </c>
      <c r="N20" s="52" t="str">
        <f>IF(C20&lt;&gt;"",IF($D20="拡散反射率",試験情報記入表!V27,試験情報記入表!AF27),"")</f>
        <v/>
      </c>
      <c r="O20" s="52" t="str">
        <f>IF($D20="拡散反射率",試験情報記入表!W27,N20)</f>
        <v/>
      </c>
      <c r="P20" s="52" t="str">
        <f>IF(C20&lt;&gt;"",IF($D20="拡散反射率",試験情報記入表!X27,0),"")</f>
        <v/>
      </c>
      <c r="Q20" s="52" t="str">
        <f t="shared" si="8"/>
        <v/>
      </c>
      <c r="R20" s="52" t="str">
        <f t="shared" si="1"/>
        <v/>
      </c>
      <c r="S20" s="52" t="str">
        <f t="shared" si="2"/>
        <v/>
      </c>
      <c r="T20" s="52" t="str">
        <f t="shared" si="3"/>
        <v/>
      </c>
      <c r="U20" s="93" t="str">
        <f t="shared" si="4"/>
        <v/>
      </c>
      <c r="V20" s="96" t="str">
        <f t="shared" si="5"/>
        <v/>
      </c>
      <c r="W20" s="95" t="str">
        <f t="shared" si="6"/>
        <v/>
      </c>
      <c r="X20" s="94" t="str">
        <f t="shared" si="7"/>
        <v/>
      </c>
    </row>
    <row r="21" spans="2:24" x14ac:dyDescent="0.15">
      <c r="B21" s="52">
        <v>18</v>
      </c>
      <c r="C21" s="52" t="str">
        <f>IF(試験情報記入表!B28&lt;&gt;"",試験情報記入表!B28,"")</f>
        <v/>
      </c>
      <c r="D21" s="52" t="str">
        <f>IF(C21&lt;&gt;"",試験情報記入表!C28,"")</f>
        <v/>
      </c>
      <c r="E21" s="52" t="str">
        <f>IF(C21&lt;&gt;"",IF($D21="拡散反射率",試験情報記入表!M28,試験情報記入表!Y28),"")</f>
        <v/>
      </c>
      <c r="F21" s="52" t="str">
        <f>IF(D21&lt;&gt;"",IF($D21="拡散反射率",試験情報記入表!N28,試験情報記入表!Z28),"")</f>
        <v/>
      </c>
      <c r="G21" s="52" t="str">
        <f>IF(E21&lt;&gt;"",IF($D21="拡散反射率",試験情報記入表!O28,試験情報記入表!AA28),"")</f>
        <v/>
      </c>
      <c r="H21" s="52" t="str">
        <f>IF(C21&lt;&gt;"",IF($D21="拡散反射率",試験情報記入表!P28,試験情報記入表!AB28),"")</f>
        <v/>
      </c>
      <c r="I21" s="52" t="str">
        <f>IF(C21&lt;&gt;"",IF($D21="拡散反射率",試験情報記入表!Q28,H21),"")</f>
        <v/>
      </c>
      <c r="J21" s="52" t="str">
        <f>IF(C21&lt;&gt;"",IF($D21="拡散反射率",試験情報記入表!R28,0),"")</f>
        <v/>
      </c>
      <c r="K21" s="52" t="str">
        <f>IF(C21&lt;&gt;"",IF($D21="拡散反射率",試験情報記入表!S28,試験情報記入表!AC28),"")</f>
        <v/>
      </c>
      <c r="L21" s="52" t="str">
        <f>IF(C21&lt;&gt;"",IF($D21="拡散反射率",試験情報記入表!T28,試験情報記入表!AD28),"")</f>
        <v/>
      </c>
      <c r="M21" s="52" t="str">
        <f>IF(試験_t!C21&lt;&gt;"",IF($D21="拡散反射率",試験情報記入表!U28,試験情報記入表!AE28),"")</f>
        <v/>
      </c>
      <c r="N21" s="52" t="str">
        <f>IF(C21&lt;&gt;"",IF($D21="拡散反射率",試験情報記入表!V28,試験情報記入表!AF28),"")</f>
        <v/>
      </c>
      <c r="O21" s="52" t="str">
        <f>IF($D21="拡散反射率",試験情報記入表!W28,N21)</f>
        <v/>
      </c>
      <c r="P21" s="52" t="str">
        <f>IF(C21&lt;&gt;"",IF($D21="拡散反射率",試験情報記入表!X28,0),"")</f>
        <v/>
      </c>
      <c r="Q21" s="52" t="str">
        <f t="shared" si="8"/>
        <v/>
      </c>
      <c r="R21" s="52" t="str">
        <f t="shared" si="1"/>
        <v/>
      </c>
      <c r="S21" s="52" t="str">
        <f t="shared" si="2"/>
        <v/>
      </c>
      <c r="T21" s="52" t="str">
        <f t="shared" si="3"/>
        <v/>
      </c>
      <c r="U21" s="93" t="str">
        <f t="shared" si="4"/>
        <v/>
      </c>
      <c r="V21" s="96" t="str">
        <f t="shared" si="5"/>
        <v/>
      </c>
      <c r="W21" s="95" t="str">
        <f t="shared" si="6"/>
        <v/>
      </c>
      <c r="X21" s="94" t="str">
        <f t="shared" si="7"/>
        <v/>
      </c>
    </row>
    <row r="22" spans="2:24" x14ac:dyDescent="0.15">
      <c r="B22" s="52">
        <v>19</v>
      </c>
      <c r="C22" s="52" t="str">
        <f>IF(試験情報記入表!B29&lt;&gt;"",試験情報記入表!B29,"")</f>
        <v/>
      </c>
      <c r="D22" s="52" t="str">
        <f>IF(C22&lt;&gt;"",試験情報記入表!C29,"")</f>
        <v/>
      </c>
      <c r="E22" s="52" t="str">
        <f>IF(C22&lt;&gt;"",IF($D22="拡散反射率",試験情報記入表!M29,試験情報記入表!Y29),"")</f>
        <v/>
      </c>
      <c r="F22" s="52" t="str">
        <f>IF(D22&lt;&gt;"",IF($D22="拡散反射率",試験情報記入表!N29,試験情報記入表!Z29),"")</f>
        <v/>
      </c>
      <c r="G22" s="52" t="str">
        <f>IF(E22&lt;&gt;"",IF($D22="拡散反射率",試験情報記入表!O29,試験情報記入表!AA29),"")</f>
        <v/>
      </c>
      <c r="H22" s="52" t="str">
        <f>IF(C22&lt;&gt;"",IF($D22="拡散反射率",試験情報記入表!P29,試験情報記入表!AB29),"")</f>
        <v/>
      </c>
      <c r="I22" s="52" t="str">
        <f>IF(C22&lt;&gt;"",IF($D22="拡散反射率",試験情報記入表!Q29,H22),"")</f>
        <v/>
      </c>
      <c r="J22" s="52" t="str">
        <f>IF(C22&lt;&gt;"",IF($D22="拡散反射率",試験情報記入表!R29,0),"")</f>
        <v/>
      </c>
      <c r="K22" s="52" t="str">
        <f>IF(C22&lt;&gt;"",IF($D22="拡散反射率",試験情報記入表!S29,試験情報記入表!AC29),"")</f>
        <v/>
      </c>
      <c r="L22" s="52" t="str">
        <f>IF(C22&lt;&gt;"",IF($D22="拡散反射率",試験情報記入表!T29,試験情報記入表!AD29),"")</f>
        <v/>
      </c>
      <c r="M22" s="52" t="str">
        <f>IF(試験_t!C22&lt;&gt;"",IF($D22="拡散反射率",試験情報記入表!U29,試験情報記入表!AE29),"")</f>
        <v/>
      </c>
      <c r="N22" s="52" t="str">
        <f>IF(C22&lt;&gt;"",IF($D22="拡散反射率",試験情報記入表!V29,試験情報記入表!AF29),"")</f>
        <v/>
      </c>
      <c r="O22" s="52" t="str">
        <f>IF($D22="拡散反射率",試験情報記入表!W29,N22)</f>
        <v/>
      </c>
      <c r="P22" s="52" t="str">
        <f>IF(C22&lt;&gt;"",IF($D22="拡散反射率",試験情報記入表!X29,0),"")</f>
        <v/>
      </c>
      <c r="Q22" s="52" t="str">
        <f t="shared" si="8"/>
        <v/>
      </c>
      <c r="R22" s="52" t="str">
        <f t="shared" si="1"/>
        <v/>
      </c>
      <c r="S22" s="52" t="str">
        <f t="shared" si="2"/>
        <v/>
      </c>
      <c r="T22" s="52" t="str">
        <f t="shared" si="3"/>
        <v/>
      </c>
      <c r="U22" s="93" t="str">
        <f t="shared" si="4"/>
        <v/>
      </c>
      <c r="V22" s="96" t="str">
        <f t="shared" si="5"/>
        <v/>
      </c>
      <c r="W22" s="95" t="str">
        <f t="shared" si="6"/>
        <v/>
      </c>
      <c r="X22" s="94" t="str">
        <f t="shared" si="7"/>
        <v/>
      </c>
    </row>
    <row r="23" spans="2:24" x14ac:dyDescent="0.15">
      <c r="B23" s="52">
        <v>20</v>
      </c>
      <c r="C23" s="52" t="str">
        <f>IF(試験情報記入表!B30&lt;&gt;"",試験情報記入表!B30,"")</f>
        <v/>
      </c>
      <c r="D23" s="52" t="str">
        <f>IF(C23&lt;&gt;"",試験情報記入表!C30,"")</f>
        <v/>
      </c>
      <c r="E23" s="52" t="str">
        <f>IF(C23&lt;&gt;"",IF($D23="拡散反射率",試験情報記入表!M30,試験情報記入表!Y30),"")</f>
        <v/>
      </c>
      <c r="F23" s="52" t="str">
        <f>IF(D23&lt;&gt;"",IF($D23="拡散反射率",試験情報記入表!N30,試験情報記入表!Z30),"")</f>
        <v/>
      </c>
      <c r="G23" s="52" t="str">
        <f>IF(E23&lt;&gt;"",IF($D23="拡散反射率",試験情報記入表!O30,試験情報記入表!AA30),"")</f>
        <v/>
      </c>
      <c r="H23" s="52" t="str">
        <f>IF(C23&lt;&gt;"",IF($D23="拡散反射率",試験情報記入表!P30,試験情報記入表!AB30),"")</f>
        <v/>
      </c>
      <c r="I23" s="52" t="str">
        <f>IF(C23&lt;&gt;"",IF($D23="拡散反射率",試験情報記入表!Q30,H23),"")</f>
        <v/>
      </c>
      <c r="J23" s="52" t="str">
        <f>IF(C23&lt;&gt;"",IF($D23="拡散反射率",試験情報記入表!R30,0),"")</f>
        <v/>
      </c>
      <c r="K23" s="52" t="str">
        <f>IF(C23&lt;&gt;"",IF($D23="拡散反射率",試験情報記入表!S30,試験情報記入表!AC30),"")</f>
        <v/>
      </c>
      <c r="L23" s="52" t="str">
        <f>IF(C23&lt;&gt;"",IF($D23="拡散反射率",試験情報記入表!T30,試験情報記入表!AD30),"")</f>
        <v/>
      </c>
      <c r="M23" s="52" t="str">
        <f>IF(試験_t!C23&lt;&gt;"",IF($D23="拡散反射率",試験情報記入表!U30,試験情報記入表!AE30),"")</f>
        <v/>
      </c>
      <c r="N23" s="52" t="str">
        <f>IF(C23&lt;&gt;"",IF($D23="拡散反射率",試験情報記入表!V30,試験情報記入表!AF30),"")</f>
        <v/>
      </c>
      <c r="O23" s="52" t="str">
        <f>IF($D23="拡散反射率",試験情報記入表!W30,N23)</f>
        <v/>
      </c>
      <c r="P23" s="52" t="str">
        <f>IF(C23&lt;&gt;"",IF($D23="拡散反射率",試験情報記入表!X30,0),"")</f>
        <v/>
      </c>
      <c r="Q23" s="52" t="str">
        <f t="shared" si="8"/>
        <v/>
      </c>
      <c r="R23" s="52" t="str">
        <f t="shared" si="1"/>
        <v/>
      </c>
      <c r="S23" s="52" t="str">
        <f t="shared" si="2"/>
        <v/>
      </c>
      <c r="T23" s="52" t="str">
        <f t="shared" si="3"/>
        <v/>
      </c>
      <c r="U23" s="93" t="str">
        <f t="shared" si="4"/>
        <v/>
      </c>
      <c r="V23" s="96" t="str">
        <f t="shared" si="5"/>
        <v/>
      </c>
      <c r="W23" s="95" t="str">
        <f t="shared" si="6"/>
        <v/>
      </c>
      <c r="X23" s="94" t="str">
        <f t="shared" si="7"/>
        <v/>
      </c>
    </row>
    <row r="24" spans="2:24" x14ac:dyDescent="0.15">
      <c r="B24" s="52">
        <v>21</v>
      </c>
      <c r="C24" s="52" t="str">
        <f>IF(試験情報記入表!B31&lt;&gt;"",試験情報記入表!B31,"")</f>
        <v/>
      </c>
      <c r="D24" s="52" t="str">
        <f>IF(C24&lt;&gt;"",試験情報記入表!C31,"")</f>
        <v/>
      </c>
      <c r="E24" s="52" t="str">
        <f>IF(C24&lt;&gt;"",IF($D24="拡散反射率",試験情報記入表!M31,試験情報記入表!Y31),"")</f>
        <v/>
      </c>
      <c r="F24" s="52" t="str">
        <f>IF(D24&lt;&gt;"",IF($D24="拡散反射率",試験情報記入表!N31,試験情報記入表!Z31),"")</f>
        <v/>
      </c>
      <c r="G24" s="52" t="str">
        <f>IF(E24&lt;&gt;"",IF($D24="拡散反射率",試験情報記入表!O31,試験情報記入表!AA31),"")</f>
        <v/>
      </c>
      <c r="H24" s="52" t="str">
        <f>IF(C24&lt;&gt;"",IF($D24="拡散反射率",試験情報記入表!P31,試験情報記入表!AB31),"")</f>
        <v/>
      </c>
      <c r="I24" s="52" t="str">
        <f>IF(C24&lt;&gt;"",IF($D24="拡散反射率",試験情報記入表!Q31,H24),"")</f>
        <v/>
      </c>
      <c r="J24" s="52" t="str">
        <f>IF(C24&lt;&gt;"",IF($D24="拡散反射率",試験情報記入表!R31,0),"")</f>
        <v/>
      </c>
      <c r="K24" s="52" t="str">
        <f>IF(C24&lt;&gt;"",IF($D24="拡散反射率",試験情報記入表!S31,試験情報記入表!AC31),"")</f>
        <v/>
      </c>
      <c r="L24" s="52" t="str">
        <f>IF(C24&lt;&gt;"",IF($D24="拡散反射率",試験情報記入表!T31,試験情報記入表!AD31),"")</f>
        <v/>
      </c>
      <c r="M24" s="52" t="str">
        <f>IF(試験_t!C24&lt;&gt;"",IF($D24="拡散反射率",試験情報記入表!U31,試験情報記入表!AE31),"")</f>
        <v/>
      </c>
      <c r="N24" s="52" t="str">
        <f>IF(C24&lt;&gt;"",IF($D24="拡散反射率",試験情報記入表!V31,試験情報記入表!AF31),"")</f>
        <v/>
      </c>
      <c r="O24" s="52" t="str">
        <f>IF($D24="拡散反射率",試験情報記入表!W31,N24)</f>
        <v/>
      </c>
      <c r="P24" s="52" t="str">
        <f>IF(C24&lt;&gt;"",IF($D24="拡散反射率",試験情報記入表!X31,0),"")</f>
        <v/>
      </c>
      <c r="Q24" s="52" t="str">
        <f t="shared" si="8"/>
        <v/>
      </c>
      <c r="R24" s="52" t="str">
        <f t="shared" si="1"/>
        <v/>
      </c>
      <c r="S24" s="52" t="str">
        <f t="shared" si="2"/>
        <v/>
      </c>
      <c r="T24" s="52" t="str">
        <f t="shared" si="3"/>
        <v/>
      </c>
      <c r="U24" s="93" t="str">
        <f t="shared" si="4"/>
        <v/>
      </c>
      <c r="V24" s="96" t="str">
        <f t="shared" si="5"/>
        <v/>
      </c>
      <c r="W24" s="95" t="str">
        <f t="shared" si="6"/>
        <v/>
      </c>
      <c r="X24" s="94" t="str">
        <f t="shared" si="7"/>
        <v/>
      </c>
    </row>
    <row r="25" spans="2:24" x14ac:dyDescent="0.15">
      <c r="B25" s="52">
        <v>22</v>
      </c>
      <c r="C25" s="52" t="str">
        <f>IF(試験情報記入表!B32&lt;&gt;"",試験情報記入表!B32,"")</f>
        <v/>
      </c>
      <c r="D25" s="52" t="str">
        <f>IF(C25&lt;&gt;"",試験情報記入表!C32,"")</f>
        <v/>
      </c>
      <c r="E25" s="52" t="str">
        <f>IF(C25&lt;&gt;"",IF($D25="拡散反射率",試験情報記入表!M32,試験情報記入表!Y32),"")</f>
        <v/>
      </c>
      <c r="F25" s="52" t="str">
        <f>IF(D25&lt;&gt;"",IF($D25="拡散反射率",試験情報記入表!N32,試験情報記入表!Z32),"")</f>
        <v/>
      </c>
      <c r="G25" s="52" t="str">
        <f>IF(E25&lt;&gt;"",IF($D25="拡散反射率",試験情報記入表!O32,試験情報記入表!AA32),"")</f>
        <v/>
      </c>
      <c r="H25" s="52" t="str">
        <f>IF(C25&lt;&gt;"",IF($D25="拡散反射率",試験情報記入表!P32,試験情報記入表!AB32),"")</f>
        <v/>
      </c>
      <c r="I25" s="52" t="str">
        <f>IF(C25&lt;&gt;"",IF($D25="拡散反射率",試験情報記入表!Q32,H25),"")</f>
        <v/>
      </c>
      <c r="J25" s="52" t="str">
        <f>IF(C25&lt;&gt;"",IF($D25="拡散反射率",試験情報記入表!R32,0),"")</f>
        <v/>
      </c>
      <c r="K25" s="52" t="str">
        <f>IF(C25&lt;&gt;"",IF($D25="拡散反射率",試験情報記入表!S32,試験情報記入表!AC32),"")</f>
        <v/>
      </c>
      <c r="L25" s="52" t="str">
        <f>IF(C25&lt;&gt;"",IF($D25="拡散反射率",試験情報記入表!T32,試験情報記入表!AD32),"")</f>
        <v/>
      </c>
      <c r="M25" s="52" t="str">
        <f>IF(試験_t!C25&lt;&gt;"",IF($D25="拡散反射率",試験情報記入表!U32,試験情報記入表!AE32),"")</f>
        <v/>
      </c>
      <c r="N25" s="52" t="str">
        <f>IF(C25&lt;&gt;"",IF($D25="拡散反射率",試験情報記入表!V32,試験情報記入表!AF32),"")</f>
        <v/>
      </c>
      <c r="O25" s="52" t="str">
        <f>IF($D25="拡散反射率",試験情報記入表!W32,N25)</f>
        <v/>
      </c>
      <c r="P25" s="52" t="str">
        <f>IF(C25&lt;&gt;"",IF($D25="拡散反射率",試験情報記入表!X32,0),"")</f>
        <v/>
      </c>
      <c r="Q25" s="52" t="str">
        <f t="shared" si="8"/>
        <v/>
      </c>
      <c r="R25" s="52" t="str">
        <f t="shared" si="1"/>
        <v/>
      </c>
      <c r="S25" s="52" t="str">
        <f t="shared" si="2"/>
        <v/>
      </c>
      <c r="T25" s="52" t="str">
        <f t="shared" si="3"/>
        <v/>
      </c>
      <c r="U25" s="93" t="str">
        <f t="shared" si="4"/>
        <v/>
      </c>
      <c r="V25" s="96" t="str">
        <f t="shared" si="5"/>
        <v/>
      </c>
      <c r="W25" s="95" t="str">
        <f t="shared" si="6"/>
        <v/>
      </c>
      <c r="X25" s="94" t="str">
        <f t="shared" si="7"/>
        <v/>
      </c>
    </row>
    <row r="26" spans="2:24" x14ac:dyDescent="0.15">
      <c r="B26" s="52">
        <v>23</v>
      </c>
      <c r="C26" s="52" t="str">
        <f>IF(試験情報記入表!B33&lt;&gt;"",試験情報記入表!B33,"")</f>
        <v/>
      </c>
      <c r="D26" s="52" t="str">
        <f>IF(C26&lt;&gt;"",試験情報記入表!C33,"")</f>
        <v/>
      </c>
      <c r="E26" s="52" t="str">
        <f>IF(C26&lt;&gt;"",IF($D26="拡散反射率",試験情報記入表!M33,試験情報記入表!Y33),"")</f>
        <v/>
      </c>
      <c r="F26" s="52" t="str">
        <f>IF(D26&lt;&gt;"",IF($D26="拡散反射率",試験情報記入表!N33,試験情報記入表!Z33),"")</f>
        <v/>
      </c>
      <c r="G26" s="52" t="str">
        <f>IF(E26&lt;&gt;"",IF($D26="拡散反射率",試験情報記入表!O33,試験情報記入表!AA33),"")</f>
        <v/>
      </c>
      <c r="H26" s="52" t="str">
        <f>IF(C26&lt;&gt;"",IF($D26="拡散反射率",試験情報記入表!P33,試験情報記入表!AB33),"")</f>
        <v/>
      </c>
      <c r="I26" s="52" t="str">
        <f>IF(C26&lt;&gt;"",IF($D26="拡散反射率",試験情報記入表!Q33,H26),"")</f>
        <v/>
      </c>
      <c r="J26" s="52" t="str">
        <f>IF(C26&lt;&gt;"",IF($D26="拡散反射率",試験情報記入表!R33,0),"")</f>
        <v/>
      </c>
      <c r="K26" s="52" t="str">
        <f>IF(C26&lt;&gt;"",IF($D26="拡散反射率",試験情報記入表!S33,試験情報記入表!AC33),"")</f>
        <v/>
      </c>
      <c r="L26" s="52" t="str">
        <f>IF(C26&lt;&gt;"",IF($D26="拡散反射率",試験情報記入表!T33,試験情報記入表!AD33),"")</f>
        <v/>
      </c>
      <c r="M26" s="52" t="str">
        <f>IF(試験_t!C26&lt;&gt;"",IF($D26="拡散反射率",試験情報記入表!U33,試験情報記入表!AE33),"")</f>
        <v/>
      </c>
      <c r="N26" s="52" t="str">
        <f>IF(C26&lt;&gt;"",IF($D26="拡散反射率",試験情報記入表!V33,試験情報記入表!AF33),"")</f>
        <v/>
      </c>
      <c r="O26" s="52" t="str">
        <f>IF($D26="拡散反射率",試験情報記入表!W33,N26)</f>
        <v/>
      </c>
      <c r="P26" s="52" t="str">
        <f>IF(C26&lt;&gt;"",IF($D26="拡散反射率",試験情報記入表!X33,0),"")</f>
        <v/>
      </c>
      <c r="Q26" s="52" t="str">
        <f t="shared" si="8"/>
        <v/>
      </c>
      <c r="R26" s="52" t="str">
        <f t="shared" si="1"/>
        <v/>
      </c>
      <c r="S26" s="52" t="str">
        <f t="shared" si="2"/>
        <v/>
      </c>
      <c r="T26" s="52" t="str">
        <f t="shared" si="3"/>
        <v/>
      </c>
      <c r="U26" s="93" t="str">
        <f t="shared" si="4"/>
        <v/>
      </c>
      <c r="V26" s="96" t="str">
        <f t="shared" si="5"/>
        <v/>
      </c>
      <c r="W26" s="95" t="str">
        <f t="shared" si="6"/>
        <v/>
      </c>
      <c r="X26" s="94" t="str">
        <f t="shared" si="7"/>
        <v/>
      </c>
    </row>
    <row r="27" spans="2:24" x14ac:dyDescent="0.15">
      <c r="B27" s="52">
        <v>24</v>
      </c>
      <c r="C27" s="52" t="str">
        <f>IF(試験情報記入表!B34&lt;&gt;"",試験情報記入表!B34,"")</f>
        <v/>
      </c>
      <c r="D27" s="52" t="str">
        <f>IF(C27&lt;&gt;"",試験情報記入表!C34,"")</f>
        <v/>
      </c>
      <c r="E27" s="52" t="str">
        <f>IF(C27&lt;&gt;"",IF($D27="拡散反射率",試験情報記入表!M34,試験情報記入表!Y34),"")</f>
        <v/>
      </c>
      <c r="F27" s="52" t="str">
        <f>IF(D27&lt;&gt;"",IF($D27="拡散反射率",試験情報記入表!N34,試験情報記入表!Z34),"")</f>
        <v/>
      </c>
      <c r="G27" s="52" t="str">
        <f>IF(E27&lt;&gt;"",IF($D27="拡散反射率",試験情報記入表!O34,試験情報記入表!AA34),"")</f>
        <v/>
      </c>
      <c r="H27" s="52" t="str">
        <f>IF(C27&lt;&gt;"",IF($D27="拡散反射率",試験情報記入表!P34,試験情報記入表!AB34),"")</f>
        <v/>
      </c>
      <c r="I27" s="52" t="str">
        <f>IF(C27&lt;&gt;"",IF($D27="拡散反射率",試験情報記入表!Q34,H27),"")</f>
        <v/>
      </c>
      <c r="J27" s="52" t="str">
        <f>IF(C27&lt;&gt;"",IF($D27="拡散反射率",試験情報記入表!R34,0),"")</f>
        <v/>
      </c>
      <c r="K27" s="52" t="str">
        <f>IF(C27&lt;&gt;"",IF($D27="拡散反射率",試験情報記入表!S34,試験情報記入表!AC34),"")</f>
        <v/>
      </c>
      <c r="L27" s="52" t="str">
        <f>IF(C27&lt;&gt;"",IF($D27="拡散反射率",試験情報記入表!T34,試験情報記入表!AD34),"")</f>
        <v/>
      </c>
      <c r="M27" s="52" t="str">
        <f>IF(試験_t!C27&lt;&gt;"",IF($D27="拡散反射率",試験情報記入表!U34,試験情報記入表!AE34),"")</f>
        <v/>
      </c>
      <c r="N27" s="52" t="str">
        <f>IF(C27&lt;&gt;"",IF($D27="拡散反射率",試験情報記入表!V34,試験情報記入表!AF34),"")</f>
        <v/>
      </c>
      <c r="O27" s="52" t="str">
        <f>IF($D27="拡散反射率",試験情報記入表!W34,N27)</f>
        <v/>
      </c>
      <c r="P27" s="52" t="str">
        <f>IF(C27&lt;&gt;"",IF($D27="拡散反射率",試験情報記入表!X34,0),"")</f>
        <v/>
      </c>
      <c r="Q27" s="52" t="str">
        <f t="shared" si="8"/>
        <v/>
      </c>
      <c r="R27" s="52" t="str">
        <f t="shared" si="1"/>
        <v/>
      </c>
      <c r="S27" s="52" t="str">
        <f t="shared" si="2"/>
        <v/>
      </c>
      <c r="T27" s="52" t="str">
        <f t="shared" si="3"/>
        <v/>
      </c>
      <c r="U27" s="93" t="str">
        <f t="shared" si="4"/>
        <v/>
      </c>
      <c r="V27" s="96" t="str">
        <f t="shared" si="5"/>
        <v/>
      </c>
      <c r="W27" s="95" t="str">
        <f t="shared" si="6"/>
        <v/>
      </c>
      <c r="X27" s="94" t="str">
        <f t="shared" si="7"/>
        <v/>
      </c>
    </row>
    <row r="28" spans="2:24" x14ac:dyDescent="0.15">
      <c r="B28" s="52">
        <v>25</v>
      </c>
      <c r="C28" s="52" t="str">
        <f>IF(試験情報記入表!B35&lt;&gt;"",試験情報記入表!B35,"")</f>
        <v/>
      </c>
      <c r="D28" s="52" t="str">
        <f>IF(C28&lt;&gt;"",試験情報記入表!C35,"")</f>
        <v/>
      </c>
      <c r="E28" s="52" t="str">
        <f>IF(C28&lt;&gt;"",IF($D28="拡散反射率",試験情報記入表!M35,試験情報記入表!Y35),"")</f>
        <v/>
      </c>
      <c r="F28" s="52" t="str">
        <f>IF(D28&lt;&gt;"",IF($D28="拡散反射率",試験情報記入表!N35,試験情報記入表!Z35),"")</f>
        <v/>
      </c>
      <c r="G28" s="52" t="str">
        <f>IF(E28&lt;&gt;"",IF($D28="拡散反射率",試験情報記入表!O35,試験情報記入表!AA35),"")</f>
        <v/>
      </c>
      <c r="H28" s="52" t="str">
        <f>IF(C28&lt;&gt;"",IF($D28="拡散反射率",試験情報記入表!P35,試験情報記入表!AB35),"")</f>
        <v/>
      </c>
      <c r="I28" s="52" t="str">
        <f>IF(C28&lt;&gt;"",IF($D28="拡散反射率",試験情報記入表!Q35,H28),"")</f>
        <v/>
      </c>
      <c r="J28" s="52" t="str">
        <f>IF(C28&lt;&gt;"",IF($D28="拡散反射率",試験情報記入表!R35,0),"")</f>
        <v/>
      </c>
      <c r="K28" s="52" t="str">
        <f>IF(C28&lt;&gt;"",IF($D28="拡散反射率",試験情報記入表!S35,試験情報記入表!AC35),"")</f>
        <v/>
      </c>
      <c r="L28" s="52" t="str">
        <f>IF(C28&lt;&gt;"",IF($D28="拡散反射率",試験情報記入表!T35,試験情報記入表!AD35),"")</f>
        <v/>
      </c>
      <c r="M28" s="52" t="str">
        <f>IF(試験_t!C28&lt;&gt;"",IF($D28="拡散反射率",試験情報記入表!U35,試験情報記入表!AE35),"")</f>
        <v/>
      </c>
      <c r="N28" s="52" t="str">
        <f>IF(C28&lt;&gt;"",IF($D28="拡散反射率",試験情報記入表!V35,試験情報記入表!AF35),"")</f>
        <v/>
      </c>
      <c r="O28" s="52" t="str">
        <f>IF($D28="拡散反射率",試験情報記入表!W35,N28)</f>
        <v/>
      </c>
      <c r="P28" s="52" t="str">
        <f>IF(C28&lt;&gt;"",IF($D28="拡散反射率",試験情報記入表!X35,0),"")</f>
        <v/>
      </c>
      <c r="Q28" s="52" t="str">
        <f t="shared" si="8"/>
        <v/>
      </c>
      <c r="R28" s="52" t="str">
        <f t="shared" si="1"/>
        <v/>
      </c>
      <c r="S28" s="52" t="str">
        <f t="shared" si="2"/>
        <v/>
      </c>
      <c r="T28" s="52" t="str">
        <f t="shared" si="3"/>
        <v/>
      </c>
      <c r="U28" s="93" t="str">
        <f t="shared" si="4"/>
        <v/>
      </c>
      <c r="V28" s="96" t="str">
        <f t="shared" si="5"/>
        <v/>
      </c>
      <c r="W28" s="95" t="str">
        <f t="shared" si="6"/>
        <v/>
      </c>
      <c r="X28" s="94" t="str">
        <f t="shared" si="7"/>
        <v/>
      </c>
    </row>
    <row r="29" spans="2:24" x14ac:dyDescent="0.15">
      <c r="B29" s="52">
        <v>26</v>
      </c>
      <c r="C29" s="52" t="str">
        <f>IF(試験情報記入表!B36&lt;&gt;"",試験情報記入表!B36,"")</f>
        <v/>
      </c>
      <c r="D29" s="52" t="str">
        <f>IF(C29&lt;&gt;"",試験情報記入表!C36,"")</f>
        <v/>
      </c>
      <c r="E29" s="52" t="str">
        <f>IF(C29&lt;&gt;"",IF($D29="拡散反射率",試験情報記入表!M36,試験情報記入表!Y36),"")</f>
        <v/>
      </c>
      <c r="F29" s="52" t="str">
        <f>IF(D29&lt;&gt;"",IF($D29="拡散反射率",試験情報記入表!N36,試験情報記入表!Z36),"")</f>
        <v/>
      </c>
      <c r="G29" s="52" t="str">
        <f>IF(E29&lt;&gt;"",IF($D29="拡散反射率",試験情報記入表!O36,試験情報記入表!AA36),"")</f>
        <v/>
      </c>
      <c r="H29" s="52" t="str">
        <f>IF(C29&lt;&gt;"",IF($D29="拡散反射率",試験情報記入表!P36,試験情報記入表!AB36),"")</f>
        <v/>
      </c>
      <c r="I29" s="52" t="str">
        <f>IF(C29&lt;&gt;"",IF($D29="拡散反射率",試験情報記入表!Q36,H29),"")</f>
        <v/>
      </c>
      <c r="J29" s="52" t="str">
        <f>IF(C29&lt;&gt;"",IF($D29="拡散反射率",試験情報記入表!R36,0),"")</f>
        <v/>
      </c>
      <c r="K29" s="52" t="str">
        <f>IF(C29&lt;&gt;"",IF($D29="拡散反射率",試験情報記入表!S36,試験情報記入表!AC36),"")</f>
        <v/>
      </c>
      <c r="L29" s="52" t="str">
        <f>IF(C29&lt;&gt;"",IF($D29="拡散反射率",試験情報記入表!T36,試験情報記入表!AD36),"")</f>
        <v/>
      </c>
      <c r="M29" s="52" t="str">
        <f>IF(試験_t!C29&lt;&gt;"",IF($D29="拡散反射率",試験情報記入表!U36,試験情報記入表!AE36),"")</f>
        <v/>
      </c>
      <c r="N29" s="52" t="str">
        <f>IF(C29&lt;&gt;"",IF($D29="拡散反射率",試験情報記入表!V36,試験情報記入表!AF36),"")</f>
        <v/>
      </c>
      <c r="O29" s="52" t="str">
        <f>IF($D29="拡散反射率",試験情報記入表!W36,N29)</f>
        <v/>
      </c>
      <c r="P29" s="52" t="str">
        <f>IF(C29&lt;&gt;"",IF($D29="拡散反射率",試験情報記入表!X36,0),"")</f>
        <v/>
      </c>
      <c r="Q29" s="52" t="str">
        <f t="shared" si="8"/>
        <v/>
      </c>
      <c r="R29" s="52" t="str">
        <f t="shared" si="1"/>
        <v/>
      </c>
      <c r="S29" s="52" t="str">
        <f t="shared" si="2"/>
        <v/>
      </c>
      <c r="T29" s="52" t="str">
        <f t="shared" si="3"/>
        <v/>
      </c>
      <c r="U29" s="93" t="str">
        <f t="shared" si="4"/>
        <v/>
      </c>
      <c r="V29" s="96" t="str">
        <f t="shared" si="5"/>
        <v/>
      </c>
      <c r="W29" s="95" t="str">
        <f t="shared" si="6"/>
        <v/>
      </c>
      <c r="X29" s="94" t="str">
        <f t="shared" si="7"/>
        <v/>
      </c>
    </row>
    <row r="30" spans="2:24" x14ac:dyDescent="0.15">
      <c r="B30" s="52">
        <v>27</v>
      </c>
      <c r="C30" s="52" t="str">
        <f>IF(試験情報記入表!B37&lt;&gt;"",試験情報記入表!B37,"")</f>
        <v/>
      </c>
      <c r="D30" s="52" t="str">
        <f>IF(C30&lt;&gt;"",試験情報記入表!C37,"")</f>
        <v/>
      </c>
      <c r="E30" s="52" t="str">
        <f>IF(C30&lt;&gt;"",IF($D30="拡散反射率",試験情報記入表!M37,試験情報記入表!Y37),"")</f>
        <v/>
      </c>
      <c r="F30" s="52" t="str">
        <f>IF(D30&lt;&gt;"",IF($D30="拡散反射率",試験情報記入表!N37,試験情報記入表!Z37),"")</f>
        <v/>
      </c>
      <c r="G30" s="52" t="str">
        <f>IF(E30&lt;&gt;"",IF($D30="拡散反射率",試験情報記入表!O37,試験情報記入表!AA37),"")</f>
        <v/>
      </c>
      <c r="H30" s="52" t="str">
        <f>IF(C30&lt;&gt;"",IF($D30="拡散反射率",試験情報記入表!P37,試験情報記入表!AB37),"")</f>
        <v/>
      </c>
      <c r="I30" s="52" t="str">
        <f>IF(C30&lt;&gt;"",IF($D30="拡散反射率",試験情報記入表!Q37,H30),"")</f>
        <v/>
      </c>
      <c r="J30" s="52" t="str">
        <f>IF(C30&lt;&gt;"",IF($D30="拡散反射率",試験情報記入表!R37,0),"")</f>
        <v/>
      </c>
      <c r="K30" s="52" t="str">
        <f>IF(C30&lt;&gt;"",IF($D30="拡散反射率",試験情報記入表!S37,試験情報記入表!AC37),"")</f>
        <v/>
      </c>
      <c r="L30" s="52" t="str">
        <f>IF(C30&lt;&gt;"",IF($D30="拡散反射率",試験情報記入表!T37,試験情報記入表!AD37),"")</f>
        <v/>
      </c>
      <c r="M30" s="52" t="str">
        <f>IF(試験_t!C30&lt;&gt;"",IF($D30="拡散反射率",試験情報記入表!U37,試験情報記入表!AE37),"")</f>
        <v/>
      </c>
      <c r="N30" s="52" t="str">
        <f>IF(C30&lt;&gt;"",IF($D30="拡散反射率",試験情報記入表!V37,試験情報記入表!AF37),"")</f>
        <v/>
      </c>
      <c r="O30" s="52" t="str">
        <f>IF($D30="拡散反射率",試験情報記入表!W37,N30)</f>
        <v/>
      </c>
      <c r="P30" s="52" t="str">
        <f>IF(C30&lt;&gt;"",IF($D30="拡散反射率",試験情報記入表!X37,0),"")</f>
        <v/>
      </c>
      <c r="Q30" s="52" t="str">
        <f t="shared" si="8"/>
        <v/>
      </c>
      <c r="R30" s="52" t="str">
        <f t="shared" si="1"/>
        <v/>
      </c>
      <c r="S30" s="52" t="str">
        <f t="shared" si="2"/>
        <v/>
      </c>
      <c r="T30" s="52" t="str">
        <f t="shared" si="3"/>
        <v/>
      </c>
      <c r="U30" s="93" t="str">
        <f t="shared" si="4"/>
        <v/>
      </c>
      <c r="V30" s="96" t="str">
        <f t="shared" si="5"/>
        <v/>
      </c>
      <c r="W30" s="95" t="str">
        <f t="shared" si="6"/>
        <v/>
      </c>
      <c r="X30" s="94" t="str">
        <f t="shared" si="7"/>
        <v/>
      </c>
    </row>
    <row r="31" spans="2:24" x14ac:dyDescent="0.15">
      <c r="B31" s="52">
        <v>28</v>
      </c>
      <c r="C31" s="52" t="str">
        <f>IF(試験情報記入表!B38&lt;&gt;"",試験情報記入表!B38,"")</f>
        <v/>
      </c>
      <c r="D31" s="52" t="str">
        <f>IF(C31&lt;&gt;"",試験情報記入表!C38,"")</f>
        <v/>
      </c>
      <c r="E31" s="52" t="str">
        <f>IF(C31&lt;&gt;"",IF($D31="拡散反射率",試験情報記入表!M38,試験情報記入表!Y38),"")</f>
        <v/>
      </c>
      <c r="F31" s="52" t="str">
        <f>IF(D31&lt;&gt;"",IF($D31="拡散反射率",試験情報記入表!N38,試験情報記入表!Z38),"")</f>
        <v/>
      </c>
      <c r="G31" s="52" t="str">
        <f>IF(E31&lt;&gt;"",IF($D31="拡散反射率",試験情報記入表!O38,試験情報記入表!AA38),"")</f>
        <v/>
      </c>
      <c r="H31" s="52" t="str">
        <f>IF(C31&lt;&gt;"",IF($D31="拡散反射率",試験情報記入表!P38,試験情報記入表!AB38),"")</f>
        <v/>
      </c>
      <c r="I31" s="52" t="str">
        <f>IF(C31&lt;&gt;"",IF($D31="拡散反射率",試験情報記入表!Q38,H31),"")</f>
        <v/>
      </c>
      <c r="J31" s="52" t="str">
        <f>IF(C31&lt;&gt;"",IF($D31="拡散反射率",試験情報記入表!R38,0),"")</f>
        <v/>
      </c>
      <c r="K31" s="52" t="str">
        <f>IF(C31&lt;&gt;"",IF($D31="拡散反射率",試験情報記入表!S38,試験情報記入表!AC38),"")</f>
        <v/>
      </c>
      <c r="L31" s="52" t="str">
        <f>IF(C31&lt;&gt;"",IF($D31="拡散反射率",試験情報記入表!T38,試験情報記入表!AD38),"")</f>
        <v/>
      </c>
      <c r="M31" s="52" t="str">
        <f>IF(試験_t!C31&lt;&gt;"",IF($D31="拡散反射率",試験情報記入表!U38,試験情報記入表!AE38),"")</f>
        <v/>
      </c>
      <c r="N31" s="52" t="str">
        <f>IF(C31&lt;&gt;"",IF($D31="拡散反射率",試験情報記入表!V38,試験情報記入表!AF38),"")</f>
        <v/>
      </c>
      <c r="O31" s="52" t="str">
        <f>IF($D31="拡散反射率",試験情報記入表!W38,N31)</f>
        <v/>
      </c>
      <c r="P31" s="52" t="str">
        <f>IF(C31&lt;&gt;"",IF($D31="拡散反射率",試験情報記入表!X38,0),"")</f>
        <v/>
      </c>
      <c r="Q31" s="52" t="str">
        <f t="shared" si="8"/>
        <v/>
      </c>
      <c r="R31" s="52" t="str">
        <f t="shared" si="1"/>
        <v/>
      </c>
      <c r="S31" s="52" t="str">
        <f t="shared" si="2"/>
        <v/>
      </c>
      <c r="T31" s="52" t="str">
        <f t="shared" si="3"/>
        <v/>
      </c>
      <c r="U31" s="93" t="str">
        <f t="shared" si="4"/>
        <v/>
      </c>
      <c r="V31" s="96" t="str">
        <f t="shared" si="5"/>
        <v/>
      </c>
      <c r="W31" s="95" t="str">
        <f t="shared" si="6"/>
        <v/>
      </c>
      <c r="X31" s="94" t="str">
        <f t="shared" si="7"/>
        <v/>
      </c>
    </row>
    <row r="32" spans="2:24" x14ac:dyDescent="0.15">
      <c r="B32" s="52">
        <v>29</v>
      </c>
      <c r="C32" s="52" t="str">
        <f>IF(試験情報記入表!B39&lt;&gt;"",試験情報記入表!B39,"")</f>
        <v/>
      </c>
      <c r="D32" s="52" t="str">
        <f>IF(C32&lt;&gt;"",試験情報記入表!C39,"")</f>
        <v/>
      </c>
      <c r="E32" s="52" t="str">
        <f>IF(C32&lt;&gt;"",IF($D32="拡散反射率",試験情報記入表!M39,試験情報記入表!Y39),"")</f>
        <v/>
      </c>
      <c r="F32" s="52" t="str">
        <f>IF(D32&lt;&gt;"",IF($D32="拡散反射率",試験情報記入表!N39,試験情報記入表!Z39),"")</f>
        <v/>
      </c>
      <c r="G32" s="52" t="str">
        <f>IF(E32&lt;&gt;"",IF($D32="拡散反射率",試験情報記入表!O39,試験情報記入表!AA39),"")</f>
        <v/>
      </c>
      <c r="H32" s="52" t="str">
        <f>IF(C32&lt;&gt;"",IF($D32="拡散反射率",試験情報記入表!P39,試験情報記入表!AB39),"")</f>
        <v/>
      </c>
      <c r="I32" s="52" t="str">
        <f>IF(C32&lt;&gt;"",IF($D32="拡散反射率",試験情報記入表!Q39,H32),"")</f>
        <v/>
      </c>
      <c r="J32" s="52" t="str">
        <f>IF(C32&lt;&gt;"",IF($D32="拡散反射率",試験情報記入表!R39,0),"")</f>
        <v/>
      </c>
      <c r="K32" s="52" t="str">
        <f>IF(C32&lt;&gt;"",IF($D32="拡散反射率",試験情報記入表!S39,試験情報記入表!AC39),"")</f>
        <v/>
      </c>
      <c r="L32" s="52" t="str">
        <f>IF(C32&lt;&gt;"",IF($D32="拡散反射率",試験情報記入表!T39,試験情報記入表!AD39),"")</f>
        <v/>
      </c>
      <c r="M32" s="52" t="str">
        <f>IF(試験_t!C32&lt;&gt;"",IF($D32="拡散反射率",試験情報記入表!U39,試験情報記入表!AE39),"")</f>
        <v/>
      </c>
      <c r="N32" s="52" t="str">
        <f>IF(C32&lt;&gt;"",IF($D32="拡散反射率",試験情報記入表!V39,試験情報記入表!AF39),"")</f>
        <v/>
      </c>
      <c r="O32" s="52" t="str">
        <f>IF($D32="拡散反射率",試験情報記入表!W39,N32)</f>
        <v/>
      </c>
      <c r="P32" s="52" t="str">
        <f>IF(C32&lt;&gt;"",IF($D32="拡散反射率",試験情報記入表!X39,0),"")</f>
        <v/>
      </c>
      <c r="Q32" s="52" t="str">
        <f t="shared" si="8"/>
        <v/>
      </c>
      <c r="R32" s="52" t="str">
        <f t="shared" si="1"/>
        <v/>
      </c>
      <c r="S32" s="52" t="str">
        <f t="shared" si="2"/>
        <v/>
      </c>
      <c r="T32" s="52" t="str">
        <f t="shared" si="3"/>
        <v/>
      </c>
      <c r="U32" s="93" t="str">
        <f t="shared" si="4"/>
        <v/>
      </c>
      <c r="V32" s="96" t="str">
        <f t="shared" si="5"/>
        <v/>
      </c>
      <c r="W32" s="95" t="str">
        <f t="shared" si="6"/>
        <v/>
      </c>
      <c r="X32" s="94" t="str">
        <f t="shared" si="7"/>
        <v/>
      </c>
    </row>
    <row r="33" spans="2:24" x14ac:dyDescent="0.15">
      <c r="B33" s="52">
        <v>30</v>
      </c>
      <c r="C33" s="52" t="str">
        <f>IF(試験情報記入表!B40&lt;&gt;"",試験情報記入表!B40,"")</f>
        <v/>
      </c>
      <c r="D33" s="52" t="str">
        <f>IF(C33&lt;&gt;"",試験情報記入表!C40,"")</f>
        <v/>
      </c>
      <c r="E33" s="52" t="str">
        <f>IF(C33&lt;&gt;"",IF($D33="拡散反射率",試験情報記入表!M40,試験情報記入表!Y40),"")</f>
        <v/>
      </c>
      <c r="F33" s="52" t="str">
        <f>IF(D33&lt;&gt;"",IF($D33="拡散反射率",試験情報記入表!N40,試験情報記入表!Z40),"")</f>
        <v/>
      </c>
      <c r="G33" s="52" t="str">
        <f>IF(E33&lt;&gt;"",IF($D33="拡散反射率",試験情報記入表!O40,試験情報記入表!AA40),"")</f>
        <v/>
      </c>
      <c r="H33" s="52" t="str">
        <f>IF(C33&lt;&gt;"",IF($D33="拡散反射率",試験情報記入表!P40,試験情報記入表!AB40),"")</f>
        <v/>
      </c>
      <c r="I33" s="52" t="str">
        <f>IF(C33&lt;&gt;"",IF($D33="拡散反射率",試験情報記入表!Q40,H33),"")</f>
        <v/>
      </c>
      <c r="J33" s="52" t="str">
        <f>IF(C33&lt;&gt;"",IF($D33="拡散反射率",試験情報記入表!R40,0),"")</f>
        <v/>
      </c>
      <c r="K33" s="52" t="str">
        <f>IF(C33&lt;&gt;"",IF($D33="拡散反射率",試験情報記入表!S40,試験情報記入表!AC40),"")</f>
        <v/>
      </c>
      <c r="L33" s="52" t="str">
        <f>IF(C33&lt;&gt;"",IF($D33="拡散反射率",試験情報記入表!T40,試験情報記入表!AD40),"")</f>
        <v/>
      </c>
      <c r="M33" s="52" t="str">
        <f>IF(試験_t!C33&lt;&gt;"",IF($D33="拡散反射率",試験情報記入表!U40,試験情報記入表!AE40),"")</f>
        <v/>
      </c>
      <c r="N33" s="52" t="str">
        <f>IF(C33&lt;&gt;"",IF($D33="拡散反射率",試験情報記入表!V40,試験情報記入表!AF40),"")</f>
        <v/>
      </c>
      <c r="O33" s="52" t="str">
        <f>IF($D33="拡散反射率",試験情報記入表!W40,N33)</f>
        <v/>
      </c>
      <c r="P33" s="52" t="str">
        <f>IF(C33&lt;&gt;"",IF($D33="拡散反射率",試験情報記入表!X40,0),"")</f>
        <v/>
      </c>
      <c r="Q33" s="52" t="str">
        <f t="shared" si="8"/>
        <v/>
      </c>
      <c r="R33" s="52" t="str">
        <f t="shared" si="1"/>
        <v/>
      </c>
      <c r="S33" s="52" t="str">
        <f t="shared" si="2"/>
        <v/>
      </c>
      <c r="T33" s="52" t="str">
        <f t="shared" si="3"/>
        <v/>
      </c>
      <c r="U33" s="93" t="str">
        <f t="shared" si="4"/>
        <v/>
      </c>
      <c r="V33" s="96" t="str">
        <f t="shared" si="5"/>
        <v/>
      </c>
      <c r="W33" s="95" t="str">
        <f t="shared" si="6"/>
        <v/>
      </c>
      <c r="X33" s="94" t="str">
        <f t="shared" si="7"/>
        <v/>
      </c>
    </row>
    <row r="34" spans="2:24" x14ac:dyDescent="0.15">
      <c r="B34" s="52">
        <v>31</v>
      </c>
      <c r="C34" s="52" t="str">
        <f>IF(試験情報記入表!B41&lt;&gt;"",試験情報記入表!B41,"")</f>
        <v/>
      </c>
      <c r="D34" s="52" t="str">
        <f>IF(C34&lt;&gt;"",試験情報記入表!C41,"")</f>
        <v/>
      </c>
      <c r="E34" s="52" t="str">
        <f>IF(C34&lt;&gt;"",IF($D34="拡散反射率",試験情報記入表!M41,試験情報記入表!Y41),"")</f>
        <v/>
      </c>
      <c r="F34" s="52" t="str">
        <f>IF(D34&lt;&gt;"",IF($D34="拡散反射率",試験情報記入表!N41,試験情報記入表!Z41),"")</f>
        <v/>
      </c>
      <c r="G34" s="52" t="str">
        <f>IF(E34&lt;&gt;"",IF($D34="拡散反射率",試験情報記入表!O41,試験情報記入表!AA41),"")</f>
        <v/>
      </c>
      <c r="H34" s="52" t="str">
        <f>IF(C34&lt;&gt;"",IF($D34="拡散反射率",試験情報記入表!P41,試験情報記入表!AB41),"")</f>
        <v/>
      </c>
      <c r="I34" s="52" t="str">
        <f>IF(C34&lt;&gt;"",IF($D34="拡散反射率",試験情報記入表!Q41,H34),"")</f>
        <v/>
      </c>
      <c r="J34" s="52" t="str">
        <f>IF(C34&lt;&gt;"",IF($D34="拡散反射率",試験情報記入表!R41,0),"")</f>
        <v/>
      </c>
      <c r="K34" s="52" t="str">
        <f>IF(C34&lt;&gt;"",IF($D34="拡散反射率",試験情報記入表!S41,試験情報記入表!AC41),"")</f>
        <v/>
      </c>
      <c r="L34" s="52" t="str">
        <f>IF(C34&lt;&gt;"",IF($D34="拡散反射率",試験情報記入表!T41,試験情報記入表!AD41),"")</f>
        <v/>
      </c>
      <c r="M34" s="52" t="str">
        <f>IF(試験_t!C34&lt;&gt;"",IF($D34="拡散反射率",試験情報記入表!U41,試験情報記入表!AE41),"")</f>
        <v/>
      </c>
      <c r="N34" s="52" t="str">
        <f>IF(C34&lt;&gt;"",IF($D34="拡散反射率",試験情報記入表!V41,試験情報記入表!AF41),"")</f>
        <v/>
      </c>
      <c r="O34" s="52" t="str">
        <f>IF($D34="拡散反射率",試験情報記入表!W41,N34)</f>
        <v/>
      </c>
      <c r="P34" s="52" t="str">
        <f>IF(C34&lt;&gt;"",IF($D34="拡散反射率",試験情報記入表!X41,0),"")</f>
        <v/>
      </c>
      <c r="Q34" s="52" t="str">
        <f t="shared" si="8"/>
        <v/>
      </c>
      <c r="R34" s="52" t="str">
        <f t="shared" si="1"/>
        <v/>
      </c>
      <c r="S34" s="52" t="str">
        <f t="shared" si="2"/>
        <v/>
      </c>
      <c r="T34" s="52" t="str">
        <f t="shared" si="3"/>
        <v/>
      </c>
      <c r="U34" s="93" t="str">
        <f t="shared" si="4"/>
        <v/>
      </c>
      <c r="V34" s="96" t="str">
        <f t="shared" si="5"/>
        <v/>
      </c>
      <c r="W34" s="95" t="str">
        <f t="shared" si="6"/>
        <v/>
      </c>
      <c r="X34" s="94" t="str">
        <f t="shared" si="7"/>
        <v/>
      </c>
    </row>
    <row r="35" spans="2:24" x14ac:dyDescent="0.15">
      <c r="B35" s="52">
        <v>32</v>
      </c>
      <c r="C35" s="52" t="str">
        <f>IF(試験情報記入表!B42&lt;&gt;"",試験情報記入表!B42,"")</f>
        <v/>
      </c>
      <c r="D35" s="52" t="str">
        <f>IF(C35&lt;&gt;"",試験情報記入表!C42,"")</f>
        <v/>
      </c>
      <c r="E35" s="52" t="str">
        <f>IF(C35&lt;&gt;"",IF($D35="拡散反射率",試験情報記入表!M42,試験情報記入表!Y42),"")</f>
        <v/>
      </c>
      <c r="F35" s="52" t="str">
        <f>IF(D35&lt;&gt;"",IF($D35="拡散反射率",試験情報記入表!N42,試験情報記入表!Z42),"")</f>
        <v/>
      </c>
      <c r="G35" s="52" t="str">
        <f>IF(E35&lt;&gt;"",IF($D35="拡散反射率",試験情報記入表!O42,試験情報記入表!AA42),"")</f>
        <v/>
      </c>
      <c r="H35" s="52" t="str">
        <f>IF(C35&lt;&gt;"",IF($D35="拡散反射率",試験情報記入表!P42,試験情報記入表!AB42),"")</f>
        <v/>
      </c>
      <c r="I35" s="52" t="str">
        <f>IF(C35&lt;&gt;"",IF($D35="拡散反射率",試験情報記入表!Q42,H35),"")</f>
        <v/>
      </c>
      <c r="J35" s="52" t="str">
        <f>IF(C35&lt;&gt;"",IF($D35="拡散反射率",試験情報記入表!R42,0),"")</f>
        <v/>
      </c>
      <c r="K35" s="52" t="str">
        <f>IF(C35&lt;&gt;"",IF($D35="拡散反射率",試験情報記入表!S42,試験情報記入表!AC42),"")</f>
        <v/>
      </c>
      <c r="L35" s="52" t="str">
        <f>IF(C35&lt;&gt;"",IF($D35="拡散反射率",試験情報記入表!T42,試験情報記入表!AD42),"")</f>
        <v/>
      </c>
      <c r="M35" s="52" t="str">
        <f>IF(試験_t!C35&lt;&gt;"",IF($D35="拡散反射率",試験情報記入表!U42,試験情報記入表!AE42),"")</f>
        <v/>
      </c>
      <c r="N35" s="52" t="str">
        <f>IF(C35&lt;&gt;"",IF($D35="拡散反射率",試験情報記入表!V42,試験情報記入表!AF42),"")</f>
        <v/>
      </c>
      <c r="O35" s="52" t="str">
        <f>IF($D35="拡散反射率",試験情報記入表!W42,N35)</f>
        <v/>
      </c>
      <c r="P35" s="52" t="str">
        <f>IF(C35&lt;&gt;"",IF($D35="拡散反射率",試験情報記入表!X42,0),"")</f>
        <v/>
      </c>
      <c r="Q35" s="52" t="str">
        <f t="shared" si="8"/>
        <v/>
      </c>
      <c r="R35" s="52" t="str">
        <f t="shared" si="1"/>
        <v/>
      </c>
      <c r="S35" s="52" t="str">
        <f t="shared" si="2"/>
        <v/>
      </c>
      <c r="T35" s="52" t="str">
        <f t="shared" si="3"/>
        <v/>
      </c>
      <c r="U35" s="93" t="str">
        <f t="shared" si="4"/>
        <v/>
      </c>
      <c r="V35" s="96" t="str">
        <f t="shared" si="5"/>
        <v/>
      </c>
      <c r="W35" s="95" t="str">
        <f t="shared" si="6"/>
        <v/>
      </c>
      <c r="X35" s="94" t="str">
        <f t="shared" si="7"/>
        <v/>
      </c>
    </row>
    <row r="36" spans="2:24" x14ac:dyDescent="0.15">
      <c r="B36" s="52">
        <v>33</v>
      </c>
      <c r="C36" s="52" t="str">
        <f>IF(試験情報記入表!B43&lt;&gt;"",試験情報記入表!B43,"")</f>
        <v/>
      </c>
      <c r="D36" s="52" t="str">
        <f>IF(C36&lt;&gt;"",試験情報記入表!C43,"")</f>
        <v/>
      </c>
      <c r="E36" s="52" t="str">
        <f>IF(C36&lt;&gt;"",IF($D36="拡散反射率",試験情報記入表!M43,試験情報記入表!Y43),"")</f>
        <v/>
      </c>
      <c r="F36" s="52" t="str">
        <f>IF(D36&lt;&gt;"",IF($D36="拡散反射率",試験情報記入表!N43,試験情報記入表!Z43),"")</f>
        <v/>
      </c>
      <c r="G36" s="52" t="str">
        <f>IF(E36&lt;&gt;"",IF($D36="拡散反射率",試験情報記入表!O43,試験情報記入表!AA43),"")</f>
        <v/>
      </c>
      <c r="H36" s="52" t="str">
        <f>IF(C36&lt;&gt;"",IF($D36="拡散反射率",試験情報記入表!P43,試験情報記入表!AB43),"")</f>
        <v/>
      </c>
      <c r="I36" s="52" t="str">
        <f>IF(C36&lt;&gt;"",IF($D36="拡散反射率",試験情報記入表!Q43,H36),"")</f>
        <v/>
      </c>
      <c r="J36" s="52" t="str">
        <f>IF(C36&lt;&gt;"",IF($D36="拡散反射率",試験情報記入表!R43,0),"")</f>
        <v/>
      </c>
      <c r="K36" s="52" t="str">
        <f>IF(C36&lt;&gt;"",IF($D36="拡散反射率",試験情報記入表!S43,試験情報記入表!AC43),"")</f>
        <v/>
      </c>
      <c r="L36" s="52" t="str">
        <f>IF(C36&lt;&gt;"",IF($D36="拡散反射率",試験情報記入表!T43,試験情報記入表!AD43),"")</f>
        <v/>
      </c>
      <c r="M36" s="52" t="str">
        <f>IF(試験_t!C36&lt;&gt;"",IF($D36="拡散反射率",試験情報記入表!U43,試験情報記入表!AE43),"")</f>
        <v/>
      </c>
      <c r="N36" s="52" t="str">
        <f>IF(C36&lt;&gt;"",IF($D36="拡散反射率",試験情報記入表!V43,試験情報記入表!AF43),"")</f>
        <v/>
      </c>
      <c r="O36" s="52" t="str">
        <f>IF($D36="拡散反射率",試験情報記入表!W43,N36)</f>
        <v/>
      </c>
      <c r="P36" s="52" t="str">
        <f>IF(C36&lt;&gt;"",IF($D36="拡散反射率",試験情報記入表!X43,0),"")</f>
        <v/>
      </c>
      <c r="Q36" s="52" t="str">
        <f t="shared" si="8"/>
        <v/>
      </c>
      <c r="R36" s="52" t="str">
        <f t="shared" si="1"/>
        <v/>
      </c>
      <c r="S36" s="52" t="str">
        <f t="shared" si="2"/>
        <v/>
      </c>
      <c r="T36" s="52" t="str">
        <f t="shared" si="3"/>
        <v/>
      </c>
      <c r="U36" s="93" t="str">
        <f t="shared" si="4"/>
        <v/>
      </c>
      <c r="V36" s="96" t="str">
        <f t="shared" si="5"/>
        <v/>
      </c>
      <c r="W36" s="95" t="str">
        <f t="shared" si="6"/>
        <v/>
      </c>
      <c r="X36" s="94" t="str">
        <f t="shared" si="7"/>
        <v/>
      </c>
    </row>
    <row r="37" spans="2:24" x14ac:dyDescent="0.15">
      <c r="B37" s="52">
        <v>34</v>
      </c>
      <c r="C37" s="52" t="str">
        <f>IF(試験情報記入表!B44&lt;&gt;"",試験情報記入表!B44,"")</f>
        <v/>
      </c>
      <c r="D37" s="52" t="str">
        <f>IF(C37&lt;&gt;"",試験情報記入表!C44,"")</f>
        <v/>
      </c>
      <c r="E37" s="52" t="str">
        <f>IF(C37&lt;&gt;"",IF($D37="拡散反射率",試験情報記入表!M44,試験情報記入表!Y44),"")</f>
        <v/>
      </c>
      <c r="F37" s="52" t="str">
        <f>IF(D37&lt;&gt;"",IF($D37="拡散反射率",試験情報記入表!N44,試験情報記入表!Z44),"")</f>
        <v/>
      </c>
      <c r="G37" s="52" t="str">
        <f>IF(E37&lt;&gt;"",IF($D37="拡散反射率",試験情報記入表!O44,試験情報記入表!AA44),"")</f>
        <v/>
      </c>
      <c r="H37" s="52" t="str">
        <f>IF(C37&lt;&gt;"",IF($D37="拡散反射率",試験情報記入表!P44,試験情報記入表!AB44),"")</f>
        <v/>
      </c>
      <c r="I37" s="52" t="str">
        <f>IF(C37&lt;&gt;"",IF($D37="拡散反射率",試験情報記入表!Q44,H37),"")</f>
        <v/>
      </c>
      <c r="J37" s="52" t="str">
        <f>IF(C37&lt;&gt;"",IF($D37="拡散反射率",試験情報記入表!R44,0),"")</f>
        <v/>
      </c>
      <c r="K37" s="52" t="str">
        <f>IF(C37&lt;&gt;"",IF($D37="拡散反射率",試験情報記入表!S44,試験情報記入表!AC44),"")</f>
        <v/>
      </c>
      <c r="L37" s="52" t="str">
        <f>IF(C37&lt;&gt;"",IF($D37="拡散反射率",試験情報記入表!T44,試験情報記入表!AD44),"")</f>
        <v/>
      </c>
      <c r="M37" s="52" t="str">
        <f>IF(試験_t!C37&lt;&gt;"",IF($D37="拡散反射率",試験情報記入表!U44,試験情報記入表!AE44),"")</f>
        <v/>
      </c>
      <c r="N37" s="52" t="str">
        <f>IF(C37&lt;&gt;"",IF($D37="拡散反射率",試験情報記入表!V44,試験情報記入表!AF44),"")</f>
        <v/>
      </c>
      <c r="O37" s="52" t="str">
        <f>IF($D37="拡散反射率",試験情報記入表!W44,N37)</f>
        <v/>
      </c>
      <c r="P37" s="52" t="str">
        <f>IF(C37&lt;&gt;"",IF($D37="拡散反射率",試験情報記入表!X44,0),"")</f>
        <v/>
      </c>
      <c r="Q37" s="52" t="str">
        <f t="shared" si="8"/>
        <v/>
      </c>
      <c r="R37" s="52" t="str">
        <f t="shared" si="1"/>
        <v/>
      </c>
      <c r="S37" s="52" t="str">
        <f t="shared" si="2"/>
        <v/>
      </c>
      <c r="T37" s="52" t="str">
        <f t="shared" si="3"/>
        <v/>
      </c>
      <c r="U37" s="93" t="str">
        <f t="shared" si="4"/>
        <v/>
      </c>
      <c r="V37" s="96" t="str">
        <f t="shared" si="5"/>
        <v/>
      </c>
      <c r="W37" s="95" t="str">
        <f t="shared" si="6"/>
        <v/>
      </c>
      <c r="X37" s="94" t="str">
        <f t="shared" si="7"/>
        <v/>
      </c>
    </row>
    <row r="38" spans="2:24" x14ac:dyDescent="0.15">
      <c r="B38" s="52">
        <v>35</v>
      </c>
      <c r="C38" s="52" t="str">
        <f>IF(試験情報記入表!B45&lt;&gt;"",試験情報記入表!B45,"")</f>
        <v/>
      </c>
      <c r="D38" s="52" t="str">
        <f>IF(C38&lt;&gt;"",試験情報記入表!C45,"")</f>
        <v/>
      </c>
      <c r="E38" s="52" t="str">
        <f>IF(C38&lt;&gt;"",IF($D38="拡散反射率",試験情報記入表!M45,試験情報記入表!Y45),"")</f>
        <v/>
      </c>
      <c r="F38" s="52" t="str">
        <f>IF(D38&lt;&gt;"",IF($D38="拡散反射率",試験情報記入表!N45,試験情報記入表!Z45),"")</f>
        <v/>
      </c>
      <c r="G38" s="52" t="str">
        <f>IF(E38&lt;&gt;"",IF($D38="拡散反射率",試験情報記入表!O45,試験情報記入表!AA45),"")</f>
        <v/>
      </c>
      <c r="H38" s="52" t="str">
        <f>IF(C38&lt;&gt;"",IF($D38="拡散反射率",試験情報記入表!P45,試験情報記入表!AB45),"")</f>
        <v/>
      </c>
      <c r="I38" s="52" t="str">
        <f>IF(C38&lt;&gt;"",IF($D38="拡散反射率",試験情報記入表!Q45,H38),"")</f>
        <v/>
      </c>
      <c r="J38" s="52" t="str">
        <f>IF(C38&lt;&gt;"",IF($D38="拡散反射率",試験情報記入表!R45,0),"")</f>
        <v/>
      </c>
      <c r="K38" s="52" t="str">
        <f>IF(C38&lt;&gt;"",IF($D38="拡散反射率",試験情報記入表!S45,試験情報記入表!AC45),"")</f>
        <v/>
      </c>
      <c r="L38" s="52" t="str">
        <f>IF(C38&lt;&gt;"",IF($D38="拡散反射率",試験情報記入表!T45,試験情報記入表!AD45),"")</f>
        <v/>
      </c>
      <c r="M38" s="52" t="str">
        <f>IF(試験_t!C38&lt;&gt;"",IF($D38="拡散反射率",試験情報記入表!U45,試験情報記入表!AE45),"")</f>
        <v/>
      </c>
      <c r="N38" s="52" t="str">
        <f>IF(C38&lt;&gt;"",IF($D38="拡散反射率",試験情報記入表!V45,試験情報記入表!AF45),"")</f>
        <v/>
      </c>
      <c r="O38" s="52" t="str">
        <f>IF($D38="拡散反射率",試験情報記入表!W45,N38)</f>
        <v/>
      </c>
      <c r="P38" s="52" t="str">
        <f>IF(C38&lt;&gt;"",IF($D38="拡散反射率",試験情報記入表!X45,0),"")</f>
        <v/>
      </c>
      <c r="Q38" s="52" t="str">
        <f t="shared" si="8"/>
        <v/>
      </c>
      <c r="R38" s="52" t="str">
        <f t="shared" si="1"/>
        <v/>
      </c>
      <c r="S38" s="52" t="str">
        <f t="shared" si="2"/>
        <v/>
      </c>
      <c r="T38" s="52" t="str">
        <f t="shared" si="3"/>
        <v/>
      </c>
      <c r="U38" s="93" t="str">
        <f t="shared" si="4"/>
        <v/>
      </c>
      <c r="V38" s="96" t="str">
        <f t="shared" si="5"/>
        <v/>
      </c>
      <c r="W38" s="95" t="str">
        <f t="shared" si="6"/>
        <v/>
      </c>
      <c r="X38" s="94" t="str">
        <f t="shared" si="7"/>
        <v/>
      </c>
    </row>
    <row r="39" spans="2:24" x14ac:dyDescent="0.15">
      <c r="B39" s="52">
        <v>36</v>
      </c>
      <c r="C39" s="52" t="str">
        <f>IF(試験情報記入表!B46&lt;&gt;"",試験情報記入表!B46,"")</f>
        <v/>
      </c>
      <c r="D39" s="52" t="str">
        <f>IF(C39&lt;&gt;"",試験情報記入表!C46,"")</f>
        <v/>
      </c>
      <c r="E39" s="52" t="str">
        <f>IF(C39&lt;&gt;"",IF($D39="拡散反射率",試験情報記入表!M46,試験情報記入表!Y46),"")</f>
        <v/>
      </c>
      <c r="F39" s="52" t="str">
        <f>IF(D39&lt;&gt;"",IF($D39="拡散反射率",試験情報記入表!N46,試験情報記入表!Z46),"")</f>
        <v/>
      </c>
      <c r="G39" s="52" t="str">
        <f>IF(E39&lt;&gt;"",IF($D39="拡散反射率",試験情報記入表!O46,試験情報記入表!AA46),"")</f>
        <v/>
      </c>
      <c r="H39" s="52" t="str">
        <f>IF(C39&lt;&gt;"",IF($D39="拡散反射率",試験情報記入表!P46,試験情報記入表!AB46),"")</f>
        <v/>
      </c>
      <c r="I39" s="52" t="str">
        <f>IF(C39&lt;&gt;"",IF($D39="拡散反射率",試験情報記入表!Q46,H39),"")</f>
        <v/>
      </c>
      <c r="J39" s="52" t="str">
        <f>IF(C39&lt;&gt;"",IF($D39="拡散反射率",試験情報記入表!R46,0),"")</f>
        <v/>
      </c>
      <c r="K39" s="52" t="str">
        <f>IF(C39&lt;&gt;"",IF($D39="拡散反射率",試験情報記入表!S46,試験情報記入表!AC46),"")</f>
        <v/>
      </c>
      <c r="L39" s="52" t="str">
        <f>IF(C39&lt;&gt;"",IF($D39="拡散反射率",試験情報記入表!T46,試験情報記入表!AD46),"")</f>
        <v/>
      </c>
      <c r="M39" s="52" t="str">
        <f>IF(試験_t!C39&lt;&gt;"",IF($D39="拡散反射率",試験情報記入表!U46,試験情報記入表!AE46),"")</f>
        <v/>
      </c>
      <c r="N39" s="52" t="str">
        <f>IF(C39&lt;&gt;"",IF($D39="拡散反射率",試験情報記入表!V46,試験情報記入表!AF46),"")</f>
        <v/>
      </c>
      <c r="O39" s="52" t="str">
        <f>IF($D39="拡散反射率",試験情報記入表!W46,N39)</f>
        <v/>
      </c>
      <c r="P39" s="52" t="str">
        <f>IF(C39&lt;&gt;"",IF($D39="拡散反射率",試験情報記入表!X46,0),"")</f>
        <v/>
      </c>
      <c r="Q39" s="52" t="str">
        <f t="shared" si="8"/>
        <v/>
      </c>
      <c r="R39" s="52" t="str">
        <f t="shared" si="1"/>
        <v/>
      </c>
      <c r="S39" s="52" t="str">
        <f t="shared" si="2"/>
        <v/>
      </c>
      <c r="T39" s="52" t="str">
        <f t="shared" si="3"/>
        <v/>
      </c>
      <c r="U39" s="93" t="str">
        <f t="shared" si="4"/>
        <v/>
      </c>
      <c r="V39" s="96" t="str">
        <f t="shared" si="5"/>
        <v/>
      </c>
      <c r="W39" s="95" t="str">
        <f t="shared" si="6"/>
        <v/>
      </c>
      <c r="X39" s="94" t="str">
        <f t="shared" si="7"/>
        <v/>
      </c>
    </row>
    <row r="40" spans="2:24" x14ac:dyDescent="0.15">
      <c r="B40" s="52">
        <v>37</v>
      </c>
      <c r="C40" s="52" t="str">
        <f>IF(試験情報記入表!B47&lt;&gt;"",試験情報記入表!B47,"")</f>
        <v/>
      </c>
      <c r="D40" s="52" t="str">
        <f>IF(C40&lt;&gt;"",試験情報記入表!C47,"")</f>
        <v/>
      </c>
      <c r="E40" s="52" t="str">
        <f>IF(C40&lt;&gt;"",IF($D40="拡散反射率",試験情報記入表!M47,試験情報記入表!Y47),"")</f>
        <v/>
      </c>
      <c r="F40" s="52" t="str">
        <f>IF(D40&lt;&gt;"",IF($D40="拡散反射率",試験情報記入表!N47,試験情報記入表!Z47),"")</f>
        <v/>
      </c>
      <c r="G40" s="52" t="str">
        <f>IF(E40&lt;&gt;"",IF($D40="拡散反射率",試験情報記入表!O47,試験情報記入表!AA47),"")</f>
        <v/>
      </c>
      <c r="H40" s="52" t="str">
        <f>IF(C40&lt;&gt;"",IF($D40="拡散反射率",試験情報記入表!P47,試験情報記入表!AB47),"")</f>
        <v/>
      </c>
      <c r="I40" s="52" t="str">
        <f>IF(C40&lt;&gt;"",IF($D40="拡散反射率",試験情報記入表!Q47,H40),"")</f>
        <v/>
      </c>
      <c r="J40" s="52" t="str">
        <f>IF(C40&lt;&gt;"",IF($D40="拡散反射率",試験情報記入表!R47,0),"")</f>
        <v/>
      </c>
      <c r="K40" s="52" t="str">
        <f>IF(C40&lt;&gt;"",IF($D40="拡散反射率",試験情報記入表!S47,試験情報記入表!AC47),"")</f>
        <v/>
      </c>
      <c r="L40" s="52" t="str">
        <f>IF(C40&lt;&gt;"",IF($D40="拡散反射率",試験情報記入表!T47,試験情報記入表!AD47),"")</f>
        <v/>
      </c>
      <c r="M40" s="52" t="str">
        <f>IF(試験_t!C40&lt;&gt;"",IF($D40="拡散反射率",試験情報記入表!U47,試験情報記入表!AE47),"")</f>
        <v/>
      </c>
      <c r="N40" s="52" t="str">
        <f>IF(C40&lt;&gt;"",IF($D40="拡散反射率",試験情報記入表!V47,試験情報記入表!AF47),"")</f>
        <v/>
      </c>
      <c r="O40" s="52" t="str">
        <f>IF($D40="拡散反射率",試験情報記入表!W47,N40)</f>
        <v/>
      </c>
      <c r="P40" s="52" t="str">
        <f>IF(C40&lt;&gt;"",IF($D40="拡散反射率",試験情報記入表!X47,0),"")</f>
        <v/>
      </c>
      <c r="Q40" s="52" t="str">
        <f t="shared" si="8"/>
        <v/>
      </c>
      <c r="R40" s="52" t="str">
        <f t="shared" si="1"/>
        <v/>
      </c>
      <c r="S40" s="52" t="str">
        <f t="shared" si="2"/>
        <v/>
      </c>
      <c r="T40" s="52" t="str">
        <f t="shared" si="3"/>
        <v/>
      </c>
      <c r="U40" s="93" t="str">
        <f t="shared" si="4"/>
        <v/>
      </c>
      <c r="V40" s="96" t="str">
        <f t="shared" si="5"/>
        <v/>
      </c>
      <c r="W40" s="95" t="str">
        <f t="shared" si="6"/>
        <v/>
      </c>
      <c r="X40" s="94" t="str">
        <f t="shared" si="7"/>
        <v/>
      </c>
    </row>
    <row r="41" spans="2:24" x14ac:dyDescent="0.15">
      <c r="B41" s="52">
        <v>38</v>
      </c>
      <c r="C41" s="52" t="str">
        <f>IF(試験情報記入表!B48&lt;&gt;"",試験情報記入表!B48,"")</f>
        <v/>
      </c>
      <c r="D41" s="52" t="str">
        <f>IF(C41&lt;&gt;"",試験情報記入表!C48,"")</f>
        <v/>
      </c>
      <c r="E41" s="52" t="str">
        <f>IF(C41&lt;&gt;"",IF($D41="拡散反射率",試験情報記入表!M48,試験情報記入表!Y48),"")</f>
        <v/>
      </c>
      <c r="F41" s="52" t="str">
        <f>IF(D41&lt;&gt;"",IF($D41="拡散反射率",試験情報記入表!N48,試験情報記入表!Z48),"")</f>
        <v/>
      </c>
      <c r="G41" s="52" t="str">
        <f>IF(E41&lt;&gt;"",IF($D41="拡散反射率",試験情報記入表!O48,試験情報記入表!AA48),"")</f>
        <v/>
      </c>
      <c r="H41" s="52" t="str">
        <f>IF(C41&lt;&gt;"",IF($D41="拡散反射率",試験情報記入表!P48,試験情報記入表!AB48),"")</f>
        <v/>
      </c>
      <c r="I41" s="52" t="str">
        <f>IF(C41&lt;&gt;"",IF($D41="拡散反射率",試験情報記入表!Q48,H41),"")</f>
        <v/>
      </c>
      <c r="J41" s="52" t="str">
        <f>IF(C41&lt;&gt;"",IF($D41="拡散反射率",試験情報記入表!R48,0),"")</f>
        <v/>
      </c>
      <c r="K41" s="52" t="str">
        <f>IF(C41&lt;&gt;"",IF($D41="拡散反射率",試験情報記入表!S48,試験情報記入表!AC48),"")</f>
        <v/>
      </c>
      <c r="L41" s="52" t="str">
        <f>IF(C41&lt;&gt;"",IF($D41="拡散反射率",試験情報記入表!T48,試験情報記入表!AD48),"")</f>
        <v/>
      </c>
      <c r="M41" s="52" t="str">
        <f>IF(試験_t!C41&lt;&gt;"",IF($D41="拡散反射率",試験情報記入表!U48,試験情報記入表!AE48),"")</f>
        <v/>
      </c>
      <c r="N41" s="52" t="str">
        <f>IF(C41&lt;&gt;"",IF($D41="拡散反射率",試験情報記入表!V48,試験情報記入表!AF48),"")</f>
        <v/>
      </c>
      <c r="O41" s="52" t="str">
        <f>IF($D41="拡散反射率",試験情報記入表!W48,N41)</f>
        <v/>
      </c>
      <c r="P41" s="52" t="str">
        <f>IF(C41&lt;&gt;"",IF($D41="拡散反射率",試験情報記入表!X48,0),"")</f>
        <v/>
      </c>
      <c r="Q41" s="52" t="str">
        <f t="shared" si="8"/>
        <v/>
      </c>
      <c r="R41" s="52" t="str">
        <f t="shared" si="1"/>
        <v/>
      </c>
      <c r="S41" s="52" t="str">
        <f t="shared" si="2"/>
        <v/>
      </c>
      <c r="T41" s="52" t="str">
        <f t="shared" si="3"/>
        <v/>
      </c>
      <c r="U41" s="93" t="str">
        <f t="shared" si="4"/>
        <v/>
      </c>
      <c r="V41" s="96" t="str">
        <f t="shared" si="5"/>
        <v/>
      </c>
      <c r="W41" s="95" t="str">
        <f t="shared" si="6"/>
        <v/>
      </c>
      <c r="X41" s="94" t="str">
        <f t="shared" si="7"/>
        <v/>
      </c>
    </row>
    <row r="42" spans="2:24" x14ac:dyDescent="0.15">
      <c r="B42" s="52">
        <v>39</v>
      </c>
      <c r="C42" s="52" t="str">
        <f>IF(試験情報記入表!B49&lt;&gt;"",試験情報記入表!B49,"")</f>
        <v/>
      </c>
      <c r="D42" s="52" t="str">
        <f>IF(C42&lt;&gt;"",試験情報記入表!C49,"")</f>
        <v/>
      </c>
      <c r="E42" s="52" t="str">
        <f>IF(C42&lt;&gt;"",IF($D42="拡散反射率",試験情報記入表!M49,試験情報記入表!Y49),"")</f>
        <v/>
      </c>
      <c r="F42" s="52" t="str">
        <f>IF(D42&lt;&gt;"",IF($D42="拡散反射率",試験情報記入表!N49,試験情報記入表!Z49),"")</f>
        <v/>
      </c>
      <c r="G42" s="52" t="str">
        <f>IF(E42&lt;&gt;"",IF($D42="拡散反射率",試験情報記入表!O49,試験情報記入表!AA49),"")</f>
        <v/>
      </c>
      <c r="H42" s="52" t="str">
        <f>IF(C42&lt;&gt;"",IF($D42="拡散反射率",試験情報記入表!P49,試験情報記入表!AB49),"")</f>
        <v/>
      </c>
      <c r="I42" s="52" t="str">
        <f>IF(C42&lt;&gt;"",IF($D42="拡散反射率",試験情報記入表!Q49,H42),"")</f>
        <v/>
      </c>
      <c r="J42" s="52" t="str">
        <f>IF(C42&lt;&gt;"",IF($D42="拡散反射率",試験情報記入表!R49,0),"")</f>
        <v/>
      </c>
      <c r="K42" s="52" t="str">
        <f>IF(C42&lt;&gt;"",IF($D42="拡散反射率",試験情報記入表!S49,試験情報記入表!AC49),"")</f>
        <v/>
      </c>
      <c r="L42" s="52" t="str">
        <f>IF(C42&lt;&gt;"",IF($D42="拡散反射率",試験情報記入表!T49,試験情報記入表!AD49),"")</f>
        <v/>
      </c>
      <c r="M42" s="52" t="str">
        <f>IF(試験_t!C42&lt;&gt;"",IF($D42="拡散反射率",試験情報記入表!U49,試験情報記入表!AE49),"")</f>
        <v/>
      </c>
      <c r="N42" s="52" t="str">
        <f>IF(C42&lt;&gt;"",IF($D42="拡散反射率",試験情報記入表!V49,試験情報記入表!AF49),"")</f>
        <v/>
      </c>
      <c r="O42" s="52" t="str">
        <f>IF($D42="拡散反射率",試験情報記入表!W49,N42)</f>
        <v/>
      </c>
      <c r="P42" s="52" t="str">
        <f>IF(C42&lt;&gt;"",IF($D42="拡散反射率",試験情報記入表!X49,0),"")</f>
        <v/>
      </c>
      <c r="Q42" s="52" t="str">
        <f t="shared" si="8"/>
        <v/>
      </c>
      <c r="R42" s="52" t="str">
        <f t="shared" si="1"/>
        <v/>
      </c>
      <c r="S42" s="52" t="str">
        <f t="shared" si="2"/>
        <v/>
      </c>
      <c r="T42" s="52" t="str">
        <f t="shared" si="3"/>
        <v/>
      </c>
      <c r="U42" s="93" t="str">
        <f t="shared" si="4"/>
        <v/>
      </c>
      <c r="V42" s="96" t="str">
        <f t="shared" si="5"/>
        <v/>
      </c>
      <c r="W42" s="95" t="str">
        <f t="shared" si="6"/>
        <v/>
      </c>
      <c r="X42" s="94" t="str">
        <f t="shared" si="7"/>
        <v/>
      </c>
    </row>
    <row r="43" spans="2:24" x14ac:dyDescent="0.15">
      <c r="B43" s="52">
        <v>40</v>
      </c>
      <c r="C43" s="52" t="str">
        <f>IF(試験情報記入表!B50&lt;&gt;"",試験情報記入表!B50,"")</f>
        <v/>
      </c>
      <c r="D43" s="52" t="str">
        <f>IF(C43&lt;&gt;"",試験情報記入表!C50,"")</f>
        <v/>
      </c>
      <c r="E43" s="52" t="str">
        <f>IF(C43&lt;&gt;"",IF($D43="拡散反射率",試験情報記入表!M50,試験情報記入表!Y50),"")</f>
        <v/>
      </c>
      <c r="F43" s="52" t="str">
        <f>IF(D43&lt;&gt;"",IF($D43="拡散反射率",試験情報記入表!N50,試験情報記入表!Z50),"")</f>
        <v/>
      </c>
      <c r="G43" s="52" t="str">
        <f>IF(E43&lt;&gt;"",IF($D43="拡散反射率",試験情報記入表!O50,試験情報記入表!AA50),"")</f>
        <v/>
      </c>
      <c r="H43" s="52" t="str">
        <f>IF(C43&lt;&gt;"",IF($D43="拡散反射率",試験情報記入表!P50,試験情報記入表!AB50),"")</f>
        <v/>
      </c>
      <c r="I43" s="52" t="str">
        <f>IF(C43&lt;&gt;"",IF($D43="拡散反射率",試験情報記入表!Q50,H43),"")</f>
        <v/>
      </c>
      <c r="J43" s="52" t="str">
        <f>IF(C43&lt;&gt;"",IF($D43="拡散反射率",試験情報記入表!R50,0),"")</f>
        <v/>
      </c>
      <c r="K43" s="52" t="str">
        <f>IF(C43&lt;&gt;"",IF($D43="拡散反射率",試験情報記入表!S50,試験情報記入表!AC50),"")</f>
        <v/>
      </c>
      <c r="L43" s="52" t="str">
        <f>IF(C43&lt;&gt;"",IF($D43="拡散反射率",試験情報記入表!T50,試験情報記入表!AD50),"")</f>
        <v/>
      </c>
      <c r="M43" s="52" t="str">
        <f>IF(試験_t!C43&lt;&gt;"",IF($D43="拡散反射率",試験情報記入表!U50,試験情報記入表!AE50),"")</f>
        <v/>
      </c>
      <c r="N43" s="52" t="str">
        <f>IF(C43&lt;&gt;"",IF($D43="拡散反射率",試験情報記入表!V50,試験情報記入表!AF50),"")</f>
        <v/>
      </c>
      <c r="O43" s="52" t="str">
        <f>IF($D43="拡散反射率",試験情報記入表!W50,N43)</f>
        <v/>
      </c>
      <c r="P43" s="52" t="str">
        <f>IF(C43&lt;&gt;"",IF($D43="拡散反射率",試験情報記入表!X50,0),"")</f>
        <v/>
      </c>
      <c r="Q43" s="52" t="str">
        <f t="shared" si="8"/>
        <v/>
      </c>
      <c r="R43" s="52" t="str">
        <f t="shared" si="1"/>
        <v/>
      </c>
      <c r="S43" s="52" t="str">
        <f t="shared" si="2"/>
        <v/>
      </c>
      <c r="T43" s="52" t="str">
        <f t="shared" si="3"/>
        <v/>
      </c>
      <c r="U43" s="93" t="str">
        <f t="shared" si="4"/>
        <v/>
      </c>
      <c r="V43" s="96" t="str">
        <f t="shared" si="5"/>
        <v/>
      </c>
      <c r="W43" s="95" t="str">
        <f t="shared" si="6"/>
        <v/>
      </c>
      <c r="X43" s="94" t="str">
        <f t="shared" si="7"/>
        <v/>
      </c>
    </row>
    <row r="44" spans="2:24" x14ac:dyDescent="0.15">
      <c r="B44" s="52">
        <v>41</v>
      </c>
      <c r="C44" s="52" t="str">
        <f>IF(試験情報記入表!B51&lt;&gt;"",試験情報記入表!B51,"")</f>
        <v/>
      </c>
      <c r="D44" s="52" t="str">
        <f>IF(C44&lt;&gt;"",試験情報記入表!C51,"")</f>
        <v/>
      </c>
      <c r="E44" s="52" t="str">
        <f>IF(C44&lt;&gt;"",IF($D44="拡散反射率",試験情報記入表!M51,試験情報記入表!Y51),"")</f>
        <v/>
      </c>
      <c r="F44" s="52" t="str">
        <f>IF(D44&lt;&gt;"",IF($D44="拡散反射率",試験情報記入表!N51,試験情報記入表!Z51),"")</f>
        <v/>
      </c>
      <c r="G44" s="52" t="str">
        <f>IF(E44&lt;&gt;"",IF($D44="拡散反射率",試験情報記入表!O51,試験情報記入表!AA51),"")</f>
        <v/>
      </c>
      <c r="H44" s="52" t="str">
        <f>IF(C44&lt;&gt;"",IF($D44="拡散反射率",試験情報記入表!P51,試験情報記入表!AB51),"")</f>
        <v/>
      </c>
      <c r="I44" s="52" t="str">
        <f>IF(C44&lt;&gt;"",IF($D44="拡散反射率",試験情報記入表!Q51,H44),"")</f>
        <v/>
      </c>
      <c r="J44" s="52" t="str">
        <f>IF(C44&lt;&gt;"",IF($D44="拡散反射率",試験情報記入表!R51,0),"")</f>
        <v/>
      </c>
      <c r="K44" s="52" t="str">
        <f>IF(C44&lt;&gt;"",IF($D44="拡散反射率",試験情報記入表!S51,試験情報記入表!AC51),"")</f>
        <v/>
      </c>
      <c r="L44" s="52" t="str">
        <f>IF(C44&lt;&gt;"",IF($D44="拡散反射率",試験情報記入表!T51,試験情報記入表!AD51),"")</f>
        <v/>
      </c>
      <c r="M44" s="52" t="str">
        <f>IF(試験_t!C44&lt;&gt;"",IF($D44="拡散反射率",試験情報記入表!U51,試験情報記入表!AE51),"")</f>
        <v/>
      </c>
      <c r="N44" s="52" t="str">
        <f>IF(C44&lt;&gt;"",IF($D44="拡散反射率",試験情報記入表!V51,試験情報記入表!AF51),"")</f>
        <v/>
      </c>
      <c r="O44" s="52" t="str">
        <f>IF($D44="拡散反射率",試験情報記入表!W51,N44)</f>
        <v/>
      </c>
      <c r="P44" s="52" t="str">
        <f>IF(C44&lt;&gt;"",IF($D44="拡散反射率",試験情報記入表!X51,0),"")</f>
        <v/>
      </c>
      <c r="Q44" s="52" t="str">
        <f t="shared" si="8"/>
        <v/>
      </c>
      <c r="R44" s="52" t="str">
        <f t="shared" si="1"/>
        <v/>
      </c>
      <c r="S44" s="52" t="str">
        <f t="shared" si="2"/>
        <v/>
      </c>
      <c r="T44" s="52" t="str">
        <f t="shared" si="3"/>
        <v/>
      </c>
      <c r="U44" s="93" t="str">
        <f t="shared" si="4"/>
        <v/>
      </c>
      <c r="V44" s="96" t="str">
        <f t="shared" si="5"/>
        <v/>
      </c>
      <c r="W44" s="95" t="str">
        <f t="shared" si="6"/>
        <v/>
      </c>
      <c r="X44" s="94" t="str">
        <f t="shared" si="7"/>
        <v/>
      </c>
    </row>
    <row r="45" spans="2:24" x14ac:dyDescent="0.15">
      <c r="B45" s="52">
        <v>42</v>
      </c>
      <c r="C45" s="52" t="str">
        <f>IF(試験情報記入表!B52&lt;&gt;"",試験情報記入表!B52,"")</f>
        <v/>
      </c>
      <c r="D45" s="52" t="str">
        <f>IF(C45&lt;&gt;"",試験情報記入表!C52,"")</f>
        <v/>
      </c>
      <c r="E45" s="52" t="str">
        <f>IF(C45&lt;&gt;"",IF($D45="拡散反射率",試験情報記入表!M52,試験情報記入表!Y52),"")</f>
        <v/>
      </c>
      <c r="F45" s="52" t="str">
        <f>IF(D45&lt;&gt;"",IF($D45="拡散反射率",試験情報記入表!N52,試験情報記入表!Z52),"")</f>
        <v/>
      </c>
      <c r="G45" s="52" t="str">
        <f>IF(E45&lt;&gt;"",IF($D45="拡散反射率",試験情報記入表!O52,試験情報記入表!AA52),"")</f>
        <v/>
      </c>
      <c r="H45" s="52" t="str">
        <f>IF(C45&lt;&gt;"",IF($D45="拡散反射率",試験情報記入表!P52,試験情報記入表!AB52),"")</f>
        <v/>
      </c>
      <c r="I45" s="52" t="str">
        <f>IF(C45&lt;&gt;"",IF($D45="拡散反射率",試験情報記入表!Q52,H45),"")</f>
        <v/>
      </c>
      <c r="J45" s="52" t="str">
        <f>IF(C45&lt;&gt;"",IF($D45="拡散反射率",試験情報記入表!R52,0),"")</f>
        <v/>
      </c>
      <c r="K45" s="52" t="str">
        <f>IF(C45&lt;&gt;"",IF($D45="拡散反射率",試験情報記入表!S52,試験情報記入表!AC52),"")</f>
        <v/>
      </c>
      <c r="L45" s="52" t="str">
        <f>IF(C45&lt;&gt;"",IF($D45="拡散反射率",試験情報記入表!T52,試験情報記入表!AD52),"")</f>
        <v/>
      </c>
      <c r="M45" s="52" t="str">
        <f>IF(試験_t!C45&lt;&gt;"",IF($D45="拡散反射率",試験情報記入表!U52,試験情報記入表!AE52),"")</f>
        <v/>
      </c>
      <c r="N45" s="52" t="str">
        <f>IF(C45&lt;&gt;"",IF($D45="拡散反射率",試験情報記入表!V52,試験情報記入表!AF52),"")</f>
        <v/>
      </c>
      <c r="O45" s="52" t="str">
        <f>IF($D45="拡散反射率",試験情報記入表!W52,N45)</f>
        <v/>
      </c>
      <c r="P45" s="52" t="str">
        <f>IF(C45&lt;&gt;"",IF($D45="拡散反射率",試験情報記入表!X52,0),"")</f>
        <v/>
      </c>
      <c r="Q45" s="52" t="str">
        <f t="shared" si="8"/>
        <v/>
      </c>
      <c r="R45" s="52" t="str">
        <f t="shared" si="1"/>
        <v/>
      </c>
      <c r="S45" s="52" t="str">
        <f t="shared" si="2"/>
        <v/>
      </c>
      <c r="T45" s="52" t="str">
        <f t="shared" si="3"/>
        <v/>
      </c>
      <c r="U45" s="93" t="str">
        <f t="shared" si="4"/>
        <v/>
      </c>
      <c r="V45" s="96" t="str">
        <f t="shared" si="5"/>
        <v/>
      </c>
      <c r="W45" s="95" t="str">
        <f t="shared" si="6"/>
        <v/>
      </c>
      <c r="X45" s="94" t="str">
        <f t="shared" si="7"/>
        <v/>
      </c>
    </row>
    <row r="46" spans="2:24" x14ac:dyDescent="0.15">
      <c r="B46" s="52">
        <v>43</v>
      </c>
      <c r="C46" s="52" t="str">
        <f>IF(試験情報記入表!B53&lt;&gt;"",試験情報記入表!B53,"")</f>
        <v/>
      </c>
      <c r="D46" s="52" t="str">
        <f>IF(C46&lt;&gt;"",試験情報記入表!C53,"")</f>
        <v/>
      </c>
      <c r="E46" s="52" t="str">
        <f>IF(C46&lt;&gt;"",IF($D46="拡散反射率",試験情報記入表!M53,試験情報記入表!Y53),"")</f>
        <v/>
      </c>
      <c r="F46" s="52" t="str">
        <f>IF(D46&lt;&gt;"",IF($D46="拡散反射率",試験情報記入表!N53,試験情報記入表!Z53),"")</f>
        <v/>
      </c>
      <c r="G46" s="52" t="str">
        <f>IF(E46&lt;&gt;"",IF($D46="拡散反射率",試験情報記入表!O53,試験情報記入表!AA53),"")</f>
        <v/>
      </c>
      <c r="H46" s="52" t="str">
        <f>IF(C46&lt;&gt;"",IF($D46="拡散反射率",試験情報記入表!P53,試験情報記入表!AB53),"")</f>
        <v/>
      </c>
      <c r="I46" s="52" t="str">
        <f>IF(C46&lt;&gt;"",IF($D46="拡散反射率",試験情報記入表!Q53,H46),"")</f>
        <v/>
      </c>
      <c r="J46" s="52" t="str">
        <f>IF(C46&lt;&gt;"",IF($D46="拡散反射率",試験情報記入表!R53,0),"")</f>
        <v/>
      </c>
      <c r="K46" s="52" t="str">
        <f>IF(C46&lt;&gt;"",IF($D46="拡散反射率",試験情報記入表!S53,試験情報記入表!AC53),"")</f>
        <v/>
      </c>
      <c r="L46" s="52" t="str">
        <f>IF(C46&lt;&gt;"",IF($D46="拡散反射率",試験情報記入表!T53,試験情報記入表!AD53),"")</f>
        <v/>
      </c>
      <c r="M46" s="52" t="str">
        <f>IF(試験_t!C46&lt;&gt;"",IF($D46="拡散反射率",試験情報記入表!U53,試験情報記入表!AE53),"")</f>
        <v/>
      </c>
      <c r="N46" s="52" t="str">
        <f>IF(C46&lt;&gt;"",IF($D46="拡散反射率",試験情報記入表!V53,試験情報記入表!AF53),"")</f>
        <v/>
      </c>
      <c r="O46" s="52" t="str">
        <f>IF($D46="拡散反射率",試験情報記入表!W53,N46)</f>
        <v/>
      </c>
      <c r="P46" s="52" t="str">
        <f>IF(C46&lt;&gt;"",IF($D46="拡散反射率",試験情報記入表!X53,0),"")</f>
        <v/>
      </c>
      <c r="Q46" s="52" t="str">
        <f t="shared" si="8"/>
        <v/>
      </c>
      <c r="R46" s="52" t="str">
        <f t="shared" si="1"/>
        <v/>
      </c>
      <c r="S46" s="52" t="str">
        <f t="shared" si="2"/>
        <v/>
      </c>
      <c r="T46" s="52" t="str">
        <f t="shared" si="3"/>
        <v/>
      </c>
      <c r="U46" s="93" t="str">
        <f t="shared" si="4"/>
        <v/>
      </c>
      <c r="V46" s="96" t="str">
        <f t="shared" si="5"/>
        <v/>
      </c>
      <c r="W46" s="95" t="str">
        <f t="shared" si="6"/>
        <v/>
      </c>
      <c r="X46" s="94" t="str">
        <f t="shared" si="7"/>
        <v/>
      </c>
    </row>
    <row r="47" spans="2:24" x14ac:dyDescent="0.15">
      <c r="B47" s="52">
        <v>44</v>
      </c>
      <c r="C47" s="52" t="str">
        <f>IF(試験情報記入表!B54&lt;&gt;"",試験情報記入表!B54,"")</f>
        <v/>
      </c>
      <c r="D47" s="52" t="str">
        <f>IF(C47&lt;&gt;"",試験情報記入表!C54,"")</f>
        <v/>
      </c>
      <c r="E47" s="52" t="str">
        <f>IF(C47&lt;&gt;"",IF($D47="拡散反射率",試験情報記入表!M54,試験情報記入表!Y54),"")</f>
        <v/>
      </c>
      <c r="F47" s="52" t="str">
        <f>IF(D47&lt;&gt;"",IF($D47="拡散反射率",試験情報記入表!N54,試験情報記入表!Z54),"")</f>
        <v/>
      </c>
      <c r="G47" s="52" t="str">
        <f>IF(E47&lt;&gt;"",IF($D47="拡散反射率",試験情報記入表!O54,試験情報記入表!AA54),"")</f>
        <v/>
      </c>
      <c r="H47" s="52" t="str">
        <f>IF(C47&lt;&gt;"",IF($D47="拡散反射率",試験情報記入表!P54,試験情報記入表!AB54),"")</f>
        <v/>
      </c>
      <c r="I47" s="52" t="str">
        <f>IF(C47&lt;&gt;"",IF($D47="拡散反射率",試験情報記入表!Q54,H47),"")</f>
        <v/>
      </c>
      <c r="J47" s="52" t="str">
        <f>IF(C47&lt;&gt;"",IF($D47="拡散反射率",試験情報記入表!R54,0),"")</f>
        <v/>
      </c>
      <c r="K47" s="52" t="str">
        <f>IF(C47&lt;&gt;"",IF($D47="拡散反射率",試験情報記入表!S54,試験情報記入表!AC54),"")</f>
        <v/>
      </c>
      <c r="L47" s="52" t="str">
        <f>IF(C47&lt;&gt;"",IF($D47="拡散反射率",試験情報記入表!T54,試験情報記入表!AD54),"")</f>
        <v/>
      </c>
      <c r="M47" s="52" t="str">
        <f>IF(試験_t!C47&lt;&gt;"",IF($D47="拡散反射率",試験情報記入表!U54,試験情報記入表!AE54),"")</f>
        <v/>
      </c>
      <c r="N47" s="52" t="str">
        <f>IF(C47&lt;&gt;"",IF($D47="拡散反射率",試験情報記入表!V54,試験情報記入表!AF54),"")</f>
        <v/>
      </c>
      <c r="O47" s="52" t="str">
        <f>IF($D47="拡散反射率",試験情報記入表!W54,N47)</f>
        <v/>
      </c>
      <c r="P47" s="52" t="str">
        <f>IF(C47&lt;&gt;"",IF($D47="拡散反射率",試験情報記入表!X54,0),"")</f>
        <v/>
      </c>
      <c r="Q47" s="52" t="str">
        <f t="shared" si="8"/>
        <v/>
      </c>
      <c r="R47" s="52" t="str">
        <f t="shared" si="1"/>
        <v/>
      </c>
      <c r="S47" s="52" t="str">
        <f t="shared" si="2"/>
        <v/>
      </c>
      <c r="T47" s="52" t="str">
        <f t="shared" si="3"/>
        <v/>
      </c>
      <c r="U47" s="93" t="str">
        <f t="shared" si="4"/>
        <v/>
      </c>
      <c r="V47" s="96" t="str">
        <f t="shared" si="5"/>
        <v/>
      </c>
      <c r="W47" s="95" t="str">
        <f t="shared" si="6"/>
        <v/>
      </c>
      <c r="X47" s="94" t="str">
        <f t="shared" si="7"/>
        <v/>
      </c>
    </row>
    <row r="48" spans="2:24" x14ac:dyDescent="0.15">
      <c r="B48" s="52">
        <v>45</v>
      </c>
      <c r="C48" s="52" t="str">
        <f>IF(試験情報記入表!B55&lt;&gt;"",試験情報記入表!B55,"")</f>
        <v/>
      </c>
      <c r="D48" s="52" t="str">
        <f>IF(C48&lt;&gt;"",試験情報記入表!C55,"")</f>
        <v/>
      </c>
      <c r="E48" s="52" t="str">
        <f>IF(C48&lt;&gt;"",IF($D48="拡散反射率",試験情報記入表!M55,試験情報記入表!Y55),"")</f>
        <v/>
      </c>
      <c r="F48" s="52" t="str">
        <f>IF(D48&lt;&gt;"",IF($D48="拡散反射率",試験情報記入表!N55,試験情報記入表!Z55),"")</f>
        <v/>
      </c>
      <c r="G48" s="52" t="str">
        <f>IF(E48&lt;&gt;"",IF($D48="拡散反射率",試験情報記入表!O55,試験情報記入表!AA55),"")</f>
        <v/>
      </c>
      <c r="H48" s="52" t="str">
        <f>IF(C48&lt;&gt;"",IF($D48="拡散反射率",試験情報記入表!P55,試験情報記入表!AB55),"")</f>
        <v/>
      </c>
      <c r="I48" s="52" t="str">
        <f>IF(C48&lt;&gt;"",IF($D48="拡散反射率",試験情報記入表!Q55,H48),"")</f>
        <v/>
      </c>
      <c r="J48" s="52" t="str">
        <f>IF(C48&lt;&gt;"",IF($D48="拡散反射率",試験情報記入表!R55,0),"")</f>
        <v/>
      </c>
      <c r="K48" s="52" t="str">
        <f>IF(C48&lt;&gt;"",IF($D48="拡散反射率",試験情報記入表!S55,試験情報記入表!AC55),"")</f>
        <v/>
      </c>
      <c r="L48" s="52" t="str">
        <f>IF(C48&lt;&gt;"",IF($D48="拡散反射率",試験情報記入表!T55,試験情報記入表!AD55),"")</f>
        <v/>
      </c>
      <c r="M48" s="52" t="str">
        <f>IF(試験_t!C48&lt;&gt;"",IF($D48="拡散反射率",試験情報記入表!U55,試験情報記入表!AE55),"")</f>
        <v/>
      </c>
      <c r="N48" s="52" t="str">
        <f>IF(C48&lt;&gt;"",IF($D48="拡散反射率",試験情報記入表!V55,試験情報記入表!AF55),"")</f>
        <v/>
      </c>
      <c r="O48" s="52" t="str">
        <f>IF($D48="拡散反射率",試験情報記入表!W55,N48)</f>
        <v/>
      </c>
      <c r="P48" s="52" t="str">
        <f>IF(C48&lt;&gt;"",IF($D48="拡散反射率",試験情報記入表!X55,0),"")</f>
        <v/>
      </c>
      <c r="Q48" s="52" t="str">
        <f t="shared" si="8"/>
        <v/>
      </c>
      <c r="R48" s="52" t="str">
        <f t="shared" si="1"/>
        <v/>
      </c>
      <c r="S48" s="52" t="str">
        <f t="shared" si="2"/>
        <v/>
      </c>
      <c r="T48" s="52" t="str">
        <f t="shared" si="3"/>
        <v/>
      </c>
      <c r="U48" s="93" t="str">
        <f t="shared" si="4"/>
        <v/>
      </c>
      <c r="V48" s="96" t="str">
        <f t="shared" si="5"/>
        <v/>
      </c>
      <c r="W48" s="95" t="str">
        <f t="shared" si="6"/>
        <v/>
      </c>
      <c r="X48" s="94" t="str">
        <f t="shared" si="7"/>
        <v/>
      </c>
    </row>
    <row r="49" spans="2:24" x14ac:dyDescent="0.15">
      <c r="B49" s="52">
        <v>46</v>
      </c>
      <c r="C49" s="52" t="str">
        <f>IF(試験情報記入表!B56&lt;&gt;"",試験情報記入表!B56,"")</f>
        <v/>
      </c>
      <c r="D49" s="52" t="str">
        <f>IF(C49&lt;&gt;"",試験情報記入表!C56,"")</f>
        <v/>
      </c>
      <c r="E49" s="52" t="str">
        <f>IF(C49&lt;&gt;"",IF($D49="拡散反射率",試験情報記入表!M56,試験情報記入表!Y56),"")</f>
        <v/>
      </c>
      <c r="F49" s="52" t="str">
        <f>IF(D49&lt;&gt;"",IF($D49="拡散反射率",試験情報記入表!N56,試験情報記入表!Z56),"")</f>
        <v/>
      </c>
      <c r="G49" s="52" t="str">
        <f>IF(E49&lt;&gt;"",IF($D49="拡散反射率",試験情報記入表!O56,試験情報記入表!AA56),"")</f>
        <v/>
      </c>
      <c r="H49" s="52" t="str">
        <f>IF(C49&lt;&gt;"",IF($D49="拡散反射率",試験情報記入表!P56,試験情報記入表!AB56),"")</f>
        <v/>
      </c>
      <c r="I49" s="52" t="str">
        <f>IF(C49&lt;&gt;"",IF($D49="拡散反射率",試験情報記入表!Q56,H49),"")</f>
        <v/>
      </c>
      <c r="J49" s="52" t="str">
        <f>IF(C49&lt;&gt;"",IF($D49="拡散反射率",試験情報記入表!R56,0),"")</f>
        <v/>
      </c>
      <c r="K49" s="52" t="str">
        <f>IF(C49&lt;&gt;"",IF($D49="拡散反射率",試験情報記入表!S56,試験情報記入表!AC56),"")</f>
        <v/>
      </c>
      <c r="L49" s="52" t="str">
        <f>IF(C49&lt;&gt;"",IF($D49="拡散反射率",試験情報記入表!T56,試験情報記入表!AD56),"")</f>
        <v/>
      </c>
      <c r="M49" s="52" t="str">
        <f>IF(試験_t!C49&lt;&gt;"",IF($D49="拡散反射率",試験情報記入表!U56,試験情報記入表!AE56),"")</f>
        <v/>
      </c>
      <c r="N49" s="52" t="str">
        <f>IF(C49&lt;&gt;"",IF($D49="拡散反射率",試験情報記入表!V56,試験情報記入表!AF56),"")</f>
        <v/>
      </c>
      <c r="O49" s="52" t="str">
        <f>IF($D49="拡散反射率",試験情報記入表!W56,N49)</f>
        <v/>
      </c>
      <c r="P49" s="52" t="str">
        <f>IF(C49&lt;&gt;"",IF($D49="拡散反射率",試験情報記入表!X56,0),"")</f>
        <v/>
      </c>
      <c r="Q49" s="52" t="str">
        <f t="shared" si="8"/>
        <v/>
      </c>
      <c r="R49" s="52" t="str">
        <f t="shared" si="1"/>
        <v/>
      </c>
      <c r="S49" s="52" t="str">
        <f t="shared" si="2"/>
        <v/>
      </c>
      <c r="T49" s="52" t="str">
        <f t="shared" si="3"/>
        <v/>
      </c>
      <c r="U49" s="93" t="str">
        <f t="shared" si="4"/>
        <v/>
      </c>
      <c r="V49" s="96" t="str">
        <f t="shared" si="5"/>
        <v/>
      </c>
      <c r="W49" s="95" t="str">
        <f t="shared" si="6"/>
        <v/>
      </c>
      <c r="X49" s="94" t="str">
        <f t="shared" si="7"/>
        <v/>
      </c>
    </row>
    <row r="50" spans="2:24" x14ac:dyDescent="0.15">
      <c r="B50" s="52">
        <v>47</v>
      </c>
      <c r="C50" s="52" t="str">
        <f>IF(試験情報記入表!B57&lt;&gt;"",試験情報記入表!B57,"")</f>
        <v/>
      </c>
      <c r="D50" s="52" t="str">
        <f>IF(C50&lt;&gt;"",試験情報記入表!C57,"")</f>
        <v/>
      </c>
      <c r="E50" s="52" t="str">
        <f>IF(C50&lt;&gt;"",IF($D50="拡散反射率",試験情報記入表!M57,試験情報記入表!Y57),"")</f>
        <v/>
      </c>
      <c r="F50" s="52" t="str">
        <f>IF(D50&lt;&gt;"",IF($D50="拡散反射率",試験情報記入表!N57,試験情報記入表!Z57),"")</f>
        <v/>
      </c>
      <c r="G50" s="52" t="str">
        <f>IF(E50&lt;&gt;"",IF($D50="拡散反射率",試験情報記入表!O57,試験情報記入表!AA57),"")</f>
        <v/>
      </c>
      <c r="H50" s="52" t="str">
        <f>IF(C50&lt;&gt;"",IF($D50="拡散反射率",試験情報記入表!P57,試験情報記入表!AB57),"")</f>
        <v/>
      </c>
      <c r="I50" s="52" t="str">
        <f>IF(C50&lt;&gt;"",IF($D50="拡散反射率",試験情報記入表!Q57,H50),"")</f>
        <v/>
      </c>
      <c r="J50" s="52" t="str">
        <f>IF(C50&lt;&gt;"",IF($D50="拡散反射率",試験情報記入表!R57,0),"")</f>
        <v/>
      </c>
      <c r="K50" s="52" t="str">
        <f>IF(C50&lt;&gt;"",IF($D50="拡散反射率",試験情報記入表!S57,試験情報記入表!AC57),"")</f>
        <v/>
      </c>
      <c r="L50" s="52" t="str">
        <f>IF(C50&lt;&gt;"",IF($D50="拡散反射率",試験情報記入表!T57,試験情報記入表!AD57),"")</f>
        <v/>
      </c>
      <c r="M50" s="52" t="str">
        <f>IF(試験_t!C50&lt;&gt;"",IF($D50="拡散反射率",試験情報記入表!U57,試験情報記入表!AE57),"")</f>
        <v/>
      </c>
      <c r="N50" s="52" t="str">
        <f>IF(C50&lt;&gt;"",IF($D50="拡散反射率",試験情報記入表!V57,試験情報記入表!AF57),"")</f>
        <v/>
      </c>
      <c r="O50" s="52" t="str">
        <f>IF($D50="拡散反射率",試験情報記入表!W57,N50)</f>
        <v/>
      </c>
      <c r="P50" s="52" t="str">
        <f>IF(C50&lt;&gt;"",IF($D50="拡散反射率",試験情報記入表!X57,0),"")</f>
        <v/>
      </c>
      <c r="Q50" s="52" t="str">
        <f t="shared" si="8"/>
        <v/>
      </c>
      <c r="R50" s="52" t="str">
        <f t="shared" si="1"/>
        <v/>
      </c>
      <c r="S50" s="52" t="str">
        <f t="shared" si="2"/>
        <v/>
      </c>
      <c r="T50" s="52" t="str">
        <f t="shared" si="3"/>
        <v/>
      </c>
      <c r="U50" s="93" t="str">
        <f t="shared" si="4"/>
        <v/>
      </c>
      <c r="V50" s="96" t="str">
        <f t="shared" si="5"/>
        <v/>
      </c>
      <c r="W50" s="95" t="str">
        <f t="shared" si="6"/>
        <v/>
      </c>
      <c r="X50" s="94" t="str">
        <f t="shared" si="7"/>
        <v/>
      </c>
    </row>
    <row r="51" spans="2:24" x14ac:dyDescent="0.15">
      <c r="B51" s="52">
        <v>48</v>
      </c>
      <c r="C51" s="52" t="str">
        <f>IF(試験情報記入表!B58&lt;&gt;"",試験情報記入表!B58,"")</f>
        <v/>
      </c>
      <c r="D51" s="52" t="str">
        <f>IF(C51&lt;&gt;"",試験情報記入表!C58,"")</f>
        <v/>
      </c>
      <c r="E51" s="52" t="str">
        <f>IF(C51&lt;&gt;"",IF($D51="拡散反射率",試験情報記入表!M58,試験情報記入表!Y58),"")</f>
        <v/>
      </c>
      <c r="F51" s="52" t="str">
        <f>IF(D51&lt;&gt;"",IF($D51="拡散反射率",試験情報記入表!N58,試験情報記入表!Z58),"")</f>
        <v/>
      </c>
      <c r="G51" s="52" t="str">
        <f>IF(E51&lt;&gt;"",IF($D51="拡散反射率",試験情報記入表!O58,試験情報記入表!AA58),"")</f>
        <v/>
      </c>
      <c r="H51" s="52" t="str">
        <f>IF(C51&lt;&gt;"",IF($D51="拡散反射率",試験情報記入表!P58,試験情報記入表!AB58),"")</f>
        <v/>
      </c>
      <c r="I51" s="52" t="str">
        <f>IF(C51&lt;&gt;"",IF($D51="拡散反射率",試験情報記入表!Q58,H51),"")</f>
        <v/>
      </c>
      <c r="J51" s="52" t="str">
        <f>IF(C51&lt;&gt;"",IF($D51="拡散反射率",試験情報記入表!R58,0),"")</f>
        <v/>
      </c>
      <c r="K51" s="52" t="str">
        <f>IF(C51&lt;&gt;"",IF($D51="拡散反射率",試験情報記入表!S58,試験情報記入表!AC58),"")</f>
        <v/>
      </c>
      <c r="L51" s="52" t="str">
        <f>IF(C51&lt;&gt;"",IF($D51="拡散反射率",試験情報記入表!T58,試験情報記入表!AD58),"")</f>
        <v/>
      </c>
      <c r="M51" s="52" t="str">
        <f>IF(試験_t!C51&lt;&gt;"",IF($D51="拡散反射率",試験情報記入表!U58,試験情報記入表!AE58),"")</f>
        <v/>
      </c>
      <c r="N51" s="52" t="str">
        <f>IF(C51&lt;&gt;"",IF($D51="拡散反射率",試験情報記入表!V58,試験情報記入表!AF58),"")</f>
        <v/>
      </c>
      <c r="O51" s="52" t="str">
        <f>IF($D51="拡散反射率",試験情報記入表!W58,N51)</f>
        <v/>
      </c>
      <c r="P51" s="52" t="str">
        <f>IF(C51&lt;&gt;"",IF($D51="拡散反射率",試験情報記入表!X58,0),"")</f>
        <v/>
      </c>
      <c r="Q51" s="52" t="str">
        <f t="shared" si="8"/>
        <v/>
      </c>
      <c r="R51" s="52" t="str">
        <f t="shared" si="1"/>
        <v/>
      </c>
      <c r="S51" s="52" t="str">
        <f t="shared" si="2"/>
        <v/>
      </c>
      <c r="T51" s="52" t="str">
        <f t="shared" si="3"/>
        <v/>
      </c>
      <c r="U51" s="93" t="str">
        <f t="shared" si="4"/>
        <v/>
      </c>
      <c r="V51" s="96" t="str">
        <f t="shared" si="5"/>
        <v/>
      </c>
      <c r="W51" s="95" t="str">
        <f t="shared" si="6"/>
        <v/>
      </c>
      <c r="X51" s="94" t="str">
        <f t="shared" si="7"/>
        <v/>
      </c>
    </row>
    <row r="52" spans="2:24" x14ac:dyDescent="0.15">
      <c r="B52" s="52">
        <v>49</v>
      </c>
      <c r="C52" s="52" t="str">
        <f>IF(試験情報記入表!B59&lt;&gt;"",試験情報記入表!B59,"")</f>
        <v/>
      </c>
      <c r="D52" s="52" t="str">
        <f>IF(C52&lt;&gt;"",試験情報記入表!C59,"")</f>
        <v/>
      </c>
      <c r="E52" s="52" t="str">
        <f>IF(C52&lt;&gt;"",IF($D52="拡散反射率",試験情報記入表!M59,試験情報記入表!Y59),"")</f>
        <v/>
      </c>
      <c r="F52" s="52" t="str">
        <f>IF(D52&lt;&gt;"",IF($D52="拡散反射率",試験情報記入表!N59,試験情報記入表!Z59),"")</f>
        <v/>
      </c>
      <c r="G52" s="52" t="str">
        <f>IF(E52&lt;&gt;"",IF($D52="拡散反射率",試験情報記入表!O59,試験情報記入表!AA59),"")</f>
        <v/>
      </c>
      <c r="H52" s="52" t="str">
        <f>IF(C52&lt;&gt;"",IF($D52="拡散反射率",試験情報記入表!P59,試験情報記入表!AB59),"")</f>
        <v/>
      </c>
      <c r="I52" s="52" t="str">
        <f>IF(C52&lt;&gt;"",IF($D52="拡散反射率",試験情報記入表!Q59,H52),"")</f>
        <v/>
      </c>
      <c r="J52" s="52" t="str">
        <f>IF(C52&lt;&gt;"",IF($D52="拡散反射率",試験情報記入表!R59,0),"")</f>
        <v/>
      </c>
      <c r="K52" s="52" t="str">
        <f>IF(C52&lt;&gt;"",IF($D52="拡散反射率",試験情報記入表!S59,試験情報記入表!AC59),"")</f>
        <v/>
      </c>
      <c r="L52" s="52" t="str">
        <f>IF(C52&lt;&gt;"",IF($D52="拡散反射率",試験情報記入表!T59,試験情報記入表!AD59),"")</f>
        <v/>
      </c>
      <c r="M52" s="52" t="str">
        <f>IF(試験_t!C52&lt;&gt;"",IF($D52="拡散反射率",試験情報記入表!U59,試験情報記入表!AE59),"")</f>
        <v/>
      </c>
      <c r="N52" s="52" t="str">
        <f>IF(C52&lt;&gt;"",IF($D52="拡散反射率",試験情報記入表!V59,試験情報記入表!AF59),"")</f>
        <v/>
      </c>
      <c r="O52" s="52" t="str">
        <f>IF($D52="拡散反射率",試験情報記入表!W59,N52)</f>
        <v/>
      </c>
      <c r="P52" s="52" t="str">
        <f>IF(C52&lt;&gt;"",IF($D52="拡散反射率",試験情報記入表!X59,0),"")</f>
        <v/>
      </c>
      <c r="Q52" s="52" t="str">
        <f t="shared" si="8"/>
        <v/>
      </c>
      <c r="R52" s="52" t="str">
        <f t="shared" si="1"/>
        <v/>
      </c>
      <c r="S52" s="52" t="str">
        <f t="shared" si="2"/>
        <v/>
      </c>
      <c r="T52" s="52" t="str">
        <f t="shared" si="3"/>
        <v/>
      </c>
      <c r="U52" s="93" t="str">
        <f t="shared" si="4"/>
        <v/>
      </c>
      <c r="V52" s="96" t="str">
        <f t="shared" si="5"/>
        <v/>
      </c>
      <c r="W52" s="95" t="str">
        <f t="shared" si="6"/>
        <v/>
      </c>
      <c r="X52" s="94" t="str">
        <f t="shared" si="7"/>
        <v/>
      </c>
    </row>
    <row r="53" spans="2:24" x14ac:dyDescent="0.15">
      <c r="B53" s="52">
        <v>50</v>
      </c>
      <c r="C53" s="52" t="str">
        <f>IF(試験情報記入表!B60&lt;&gt;"",試験情報記入表!B60,"")</f>
        <v/>
      </c>
      <c r="D53" s="52" t="str">
        <f>IF(C53&lt;&gt;"",試験情報記入表!C60,"")</f>
        <v/>
      </c>
      <c r="E53" s="52" t="str">
        <f>IF(C53&lt;&gt;"",IF($D53="拡散反射率",試験情報記入表!M60,試験情報記入表!Y60),"")</f>
        <v/>
      </c>
      <c r="F53" s="52" t="str">
        <f>IF(D53&lt;&gt;"",IF($D53="拡散反射率",試験情報記入表!N60,試験情報記入表!Z60),"")</f>
        <v/>
      </c>
      <c r="G53" s="52" t="str">
        <f>IF(E53&lt;&gt;"",IF($D53="拡散反射率",試験情報記入表!O60,試験情報記入表!AA60),"")</f>
        <v/>
      </c>
      <c r="H53" s="52" t="str">
        <f>IF(C53&lt;&gt;"",IF($D53="拡散反射率",試験情報記入表!P60,試験情報記入表!AB60),"")</f>
        <v/>
      </c>
      <c r="I53" s="52" t="str">
        <f>IF(C53&lt;&gt;"",IF($D53="拡散反射率",試験情報記入表!Q60,H53),"")</f>
        <v/>
      </c>
      <c r="J53" s="52" t="str">
        <f>IF(C53&lt;&gt;"",IF($D53="拡散反射率",試験情報記入表!R60,0),"")</f>
        <v/>
      </c>
      <c r="K53" s="52" t="str">
        <f>IF(C53&lt;&gt;"",IF($D53="拡散反射率",試験情報記入表!S60,試験情報記入表!AC60),"")</f>
        <v/>
      </c>
      <c r="L53" s="52" t="str">
        <f>IF(C53&lt;&gt;"",IF($D53="拡散反射率",試験情報記入表!T60,試験情報記入表!AD60),"")</f>
        <v/>
      </c>
      <c r="M53" s="52" t="str">
        <f>IF(試験_t!C53&lt;&gt;"",IF($D53="拡散反射率",試験情報記入表!U60,試験情報記入表!AE60),"")</f>
        <v/>
      </c>
      <c r="N53" s="52" t="str">
        <f>IF(C53&lt;&gt;"",IF($D53="拡散反射率",試験情報記入表!V60,試験情報記入表!AF60),"")</f>
        <v/>
      </c>
      <c r="O53" s="52" t="str">
        <f>IF($D53="拡散反射率",試験情報記入表!W60,N53)</f>
        <v/>
      </c>
      <c r="P53" s="52" t="str">
        <f>IF(C53&lt;&gt;"",IF($D53="拡散反射率",試験情報記入表!X60,0),"")</f>
        <v/>
      </c>
      <c r="Q53" s="52" t="str">
        <f t="shared" si="8"/>
        <v/>
      </c>
      <c r="R53" s="52" t="str">
        <f t="shared" si="1"/>
        <v/>
      </c>
      <c r="S53" s="52" t="str">
        <f t="shared" si="2"/>
        <v/>
      </c>
      <c r="T53" s="52" t="str">
        <f t="shared" si="3"/>
        <v/>
      </c>
      <c r="U53" s="93" t="str">
        <f t="shared" si="4"/>
        <v/>
      </c>
      <c r="V53" s="96" t="str">
        <f t="shared" si="5"/>
        <v/>
      </c>
      <c r="W53" s="95" t="str">
        <f t="shared" si="6"/>
        <v/>
      </c>
      <c r="X53" s="94" t="str">
        <f t="shared" si="7"/>
        <v/>
      </c>
    </row>
    <row r="54" spans="2:24" x14ac:dyDescent="0.15">
      <c r="B54" s="52">
        <v>51</v>
      </c>
      <c r="C54" s="52" t="str">
        <f>IF(試験情報記入表!B61&lt;&gt;"",試験情報記入表!B61,"")</f>
        <v/>
      </c>
      <c r="D54" s="52" t="str">
        <f>IF(C54&lt;&gt;"",試験情報記入表!C61,"")</f>
        <v/>
      </c>
      <c r="E54" s="52" t="str">
        <f>IF(C54&lt;&gt;"",IF($D54="拡散反射率",試験情報記入表!M61,試験情報記入表!Y61),"")</f>
        <v/>
      </c>
      <c r="F54" s="52" t="str">
        <f>IF(D54&lt;&gt;"",IF($D54="拡散反射率",試験情報記入表!N61,試験情報記入表!Z61),"")</f>
        <v/>
      </c>
      <c r="G54" s="52" t="str">
        <f>IF(E54&lt;&gt;"",IF($D54="拡散反射率",試験情報記入表!O61,試験情報記入表!AA61),"")</f>
        <v/>
      </c>
      <c r="H54" s="52" t="str">
        <f>IF(C54&lt;&gt;"",IF($D54="拡散反射率",試験情報記入表!P61,試験情報記入表!AB61),"")</f>
        <v/>
      </c>
      <c r="I54" s="52" t="str">
        <f>IF(C54&lt;&gt;"",IF($D54="拡散反射率",試験情報記入表!Q61,H54),"")</f>
        <v/>
      </c>
      <c r="J54" s="52" t="str">
        <f>IF(C54&lt;&gt;"",IF($D54="拡散反射率",試験情報記入表!R61,0),"")</f>
        <v/>
      </c>
      <c r="K54" s="52" t="str">
        <f>IF(C54&lt;&gt;"",IF($D54="拡散反射率",試験情報記入表!S61,試験情報記入表!AC61),"")</f>
        <v/>
      </c>
      <c r="L54" s="52" t="str">
        <f>IF(C54&lt;&gt;"",IF($D54="拡散反射率",試験情報記入表!T61,試験情報記入表!AD61),"")</f>
        <v/>
      </c>
      <c r="M54" s="52" t="str">
        <f>IF(試験_t!C54&lt;&gt;"",IF($D54="拡散反射率",試験情報記入表!U61,試験情報記入表!AE61),"")</f>
        <v/>
      </c>
      <c r="N54" s="52" t="str">
        <f>IF(C54&lt;&gt;"",IF($D54="拡散反射率",試験情報記入表!V61,試験情報記入表!AF61),"")</f>
        <v/>
      </c>
      <c r="O54" s="52" t="str">
        <f>IF($D54="拡散反射率",試験情報記入表!W61,N54)</f>
        <v/>
      </c>
      <c r="P54" s="52" t="str">
        <f>IF(C54&lt;&gt;"",IF($D54="拡散反射率",試験情報記入表!X61,0),"")</f>
        <v/>
      </c>
      <c r="Q54" s="52" t="str">
        <f t="shared" si="8"/>
        <v/>
      </c>
      <c r="R54" s="52" t="str">
        <f t="shared" si="1"/>
        <v/>
      </c>
      <c r="S54" s="52" t="str">
        <f t="shared" si="2"/>
        <v/>
      </c>
      <c r="T54" s="52" t="str">
        <f t="shared" si="3"/>
        <v/>
      </c>
      <c r="U54" s="93" t="str">
        <f t="shared" si="4"/>
        <v/>
      </c>
      <c r="V54" s="96" t="str">
        <f t="shared" si="5"/>
        <v/>
      </c>
      <c r="W54" s="95" t="str">
        <f t="shared" si="6"/>
        <v/>
      </c>
      <c r="X54" s="94" t="str">
        <f t="shared" si="7"/>
        <v/>
      </c>
    </row>
    <row r="55" spans="2:24" x14ac:dyDescent="0.15">
      <c r="B55" s="52">
        <v>52</v>
      </c>
      <c r="C55" s="52" t="str">
        <f>IF(試験情報記入表!B62&lt;&gt;"",試験情報記入表!B62,"")</f>
        <v/>
      </c>
      <c r="D55" s="52" t="str">
        <f>IF(C55&lt;&gt;"",試験情報記入表!C62,"")</f>
        <v/>
      </c>
      <c r="E55" s="52" t="str">
        <f>IF(C55&lt;&gt;"",IF($D55="拡散反射率",試験情報記入表!M62,試験情報記入表!Y62),"")</f>
        <v/>
      </c>
      <c r="F55" s="52" t="str">
        <f>IF(D55&lt;&gt;"",IF($D55="拡散反射率",試験情報記入表!N62,試験情報記入表!Z62),"")</f>
        <v/>
      </c>
      <c r="G55" s="52" t="str">
        <f>IF(E55&lt;&gt;"",IF($D55="拡散反射率",試験情報記入表!O62,試験情報記入表!AA62),"")</f>
        <v/>
      </c>
      <c r="H55" s="52" t="str">
        <f>IF(C55&lt;&gt;"",IF($D55="拡散反射率",試験情報記入表!P62,試験情報記入表!AB62),"")</f>
        <v/>
      </c>
      <c r="I55" s="52" t="str">
        <f>IF(C55&lt;&gt;"",IF($D55="拡散反射率",試験情報記入表!Q62,H55),"")</f>
        <v/>
      </c>
      <c r="J55" s="52" t="str">
        <f>IF(C55&lt;&gt;"",IF($D55="拡散反射率",試験情報記入表!R62,0),"")</f>
        <v/>
      </c>
      <c r="K55" s="52" t="str">
        <f>IF(C55&lt;&gt;"",IF($D55="拡散反射率",試験情報記入表!S62,試験情報記入表!AC62),"")</f>
        <v/>
      </c>
      <c r="L55" s="52" t="str">
        <f>IF(C55&lt;&gt;"",IF($D55="拡散反射率",試験情報記入表!T62,試験情報記入表!AD62),"")</f>
        <v/>
      </c>
      <c r="M55" s="52" t="str">
        <f>IF(試験_t!C55&lt;&gt;"",IF($D55="拡散反射率",試験情報記入表!U62,試験情報記入表!AE62),"")</f>
        <v/>
      </c>
      <c r="N55" s="52" t="str">
        <f>IF(C55&lt;&gt;"",IF($D55="拡散反射率",試験情報記入表!V62,試験情報記入表!AF62),"")</f>
        <v/>
      </c>
      <c r="O55" s="52" t="str">
        <f>IF($D55="拡散反射率",試験情報記入表!W62,N55)</f>
        <v/>
      </c>
      <c r="P55" s="52" t="str">
        <f>IF(C55&lt;&gt;"",IF($D55="拡散反射率",試験情報記入表!X62,0),"")</f>
        <v/>
      </c>
      <c r="Q55" s="52" t="str">
        <f t="shared" si="8"/>
        <v/>
      </c>
      <c r="R55" s="52" t="str">
        <f t="shared" si="1"/>
        <v/>
      </c>
      <c r="S55" s="52" t="str">
        <f t="shared" si="2"/>
        <v/>
      </c>
      <c r="T55" s="52" t="str">
        <f t="shared" si="3"/>
        <v/>
      </c>
      <c r="U55" s="93" t="str">
        <f t="shared" si="4"/>
        <v/>
      </c>
      <c r="V55" s="96" t="str">
        <f t="shared" si="5"/>
        <v/>
      </c>
      <c r="W55" s="95" t="str">
        <f t="shared" si="6"/>
        <v/>
      </c>
      <c r="X55" s="94" t="str">
        <f t="shared" si="7"/>
        <v/>
      </c>
    </row>
    <row r="56" spans="2:24" x14ac:dyDescent="0.15">
      <c r="B56" s="52">
        <v>53</v>
      </c>
      <c r="C56" s="52" t="str">
        <f>IF(試験情報記入表!B63&lt;&gt;"",試験情報記入表!B63,"")</f>
        <v/>
      </c>
      <c r="D56" s="52" t="str">
        <f>IF(C56&lt;&gt;"",試験情報記入表!C63,"")</f>
        <v/>
      </c>
      <c r="E56" s="52" t="str">
        <f>IF(C56&lt;&gt;"",IF($D56="拡散反射率",試験情報記入表!M63,試験情報記入表!Y63),"")</f>
        <v/>
      </c>
      <c r="F56" s="52" t="str">
        <f>IF(D56&lt;&gt;"",IF($D56="拡散反射率",試験情報記入表!N63,試験情報記入表!Z63),"")</f>
        <v/>
      </c>
      <c r="G56" s="52" t="str">
        <f>IF(E56&lt;&gt;"",IF($D56="拡散反射率",試験情報記入表!O63,試験情報記入表!AA63),"")</f>
        <v/>
      </c>
      <c r="H56" s="52" t="str">
        <f>IF(C56&lt;&gt;"",IF($D56="拡散反射率",試験情報記入表!P63,試験情報記入表!AB63),"")</f>
        <v/>
      </c>
      <c r="I56" s="52" t="str">
        <f>IF(C56&lt;&gt;"",IF($D56="拡散反射率",試験情報記入表!Q63,H56),"")</f>
        <v/>
      </c>
      <c r="J56" s="52" t="str">
        <f>IF(C56&lt;&gt;"",IF($D56="拡散反射率",試験情報記入表!R63,0),"")</f>
        <v/>
      </c>
      <c r="K56" s="52" t="str">
        <f>IF(C56&lt;&gt;"",IF($D56="拡散反射率",試験情報記入表!S63,試験情報記入表!AC63),"")</f>
        <v/>
      </c>
      <c r="L56" s="52" t="str">
        <f>IF(C56&lt;&gt;"",IF($D56="拡散反射率",試験情報記入表!T63,試験情報記入表!AD63),"")</f>
        <v/>
      </c>
      <c r="M56" s="52" t="str">
        <f>IF(試験_t!C56&lt;&gt;"",IF($D56="拡散反射率",試験情報記入表!U63,試験情報記入表!AE63),"")</f>
        <v/>
      </c>
      <c r="N56" s="52" t="str">
        <f>IF(C56&lt;&gt;"",IF($D56="拡散反射率",試験情報記入表!V63,試験情報記入表!AF63),"")</f>
        <v/>
      </c>
      <c r="O56" s="52" t="str">
        <f>IF($D56="拡散反射率",試験情報記入表!W63,N56)</f>
        <v/>
      </c>
      <c r="P56" s="52" t="str">
        <f>IF(C56&lt;&gt;"",IF($D56="拡散反射率",試験情報記入表!X63,0),"")</f>
        <v/>
      </c>
      <c r="Q56" s="52" t="str">
        <f t="shared" si="8"/>
        <v/>
      </c>
      <c r="R56" s="52" t="str">
        <f t="shared" si="1"/>
        <v/>
      </c>
      <c r="S56" s="52" t="str">
        <f t="shared" si="2"/>
        <v/>
      </c>
      <c r="T56" s="52" t="str">
        <f t="shared" si="3"/>
        <v/>
      </c>
      <c r="U56" s="93" t="str">
        <f t="shared" si="4"/>
        <v/>
      </c>
      <c r="V56" s="96" t="str">
        <f t="shared" si="5"/>
        <v/>
      </c>
      <c r="W56" s="95" t="str">
        <f t="shared" si="6"/>
        <v/>
      </c>
      <c r="X56" s="94" t="str">
        <f t="shared" si="7"/>
        <v/>
      </c>
    </row>
    <row r="57" spans="2:24" x14ac:dyDescent="0.15">
      <c r="B57" s="52">
        <v>54</v>
      </c>
      <c r="C57" s="52" t="str">
        <f>IF(試験情報記入表!B64&lt;&gt;"",試験情報記入表!B64,"")</f>
        <v/>
      </c>
      <c r="D57" s="52" t="str">
        <f>IF(C57&lt;&gt;"",試験情報記入表!C64,"")</f>
        <v/>
      </c>
      <c r="E57" s="52" t="str">
        <f>IF(C57&lt;&gt;"",IF($D57="拡散反射率",試験情報記入表!M64,試験情報記入表!Y64),"")</f>
        <v/>
      </c>
      <c r="F57" s="52" t="str">
        <f>IF(D57&lt;&gt;"",IF($D57="拡散反射率",試験情報記入表!N64,試験情報記入表!Z64),"")</f>
        <v/>
      </c>
      <c r="G57" s="52" t="str">
        <f>IF(E57&lt;&gt;"",IF($D57="拡散反射率",試験情報記入表!O64,試験情報記入表!AA64),"")</f>
        <v/>
      </c>
      <c r="H57" s="52" t="str">
        <f>IF(C57&lt;&gt;"",IF($D57="拡散反射率",試験情報記入表!P64,試験情報記入表!AB64),"")</f>
        <v/>
      </c>
      <c r="I57" s="52" t="str">
        <f>IF(C57&lt;&gt;"",IF($D57="拡散反射率",試験情報記入表!Q64,H57),"")</f>
        <v/>
      </c>
      <c r="J57" s="52" t="str">
        <f>IF(C57&lt;&gt;"",IF($D57="拡散反射率",試験情報記入表!R64,0),"")</f>
        <v/>
      </c>
      <c r="K57" s="52" t="str">
        <f>IF(C57&lt;&gt;"",IF($D57="拡散反射率",試験情報記入表!S64,試験情報記入表!AC64),"")</f>
        <v/>
      </c>
      <c r="L57" s="52" t="str">
        <f>IF(C57&lt;&gt;"",IF($D57="拡散反射率",試験情報記入表!T64,試験情報記入表!AD64),"")</f>
        <v/>
      </c>
      <c r="M57" s="52" t="str">
        <f>IF(試験_t!C57&lt;&gt;"",IF($D57="拡散反射率",試験情報記入表!U64,試験情報記入表!AE64),"")</f>
        <v/>
      </c>
      <c r="N57" s="52" t="str">
        <f>IF(C57&lt;&gt;"",IF($D57="拡散反射率",試験情報記入表!V64,試験情報記入表!AF64),"")</f>
        <v/>
      </c>
      <c r="O57" s="52" t="str">
        <f>IF($D57="拡散反射率",試験情報記入表!W64,N57)</f>
        <v/>
      </c>
      <c r="P57" s="52" t="str">
        <f>IF(C57&lt;&gt;"",IF($D57="拡散反射率",試験情報記入表!X64,0),"")</f>
        <v/>
      </c>
      <c r="Q57" s="52" t="str">
        <f t="shared" si="8"/>
        <v/>
      </c>
      <c r="R57" s="52" t="str">
        <f t="shared" si="1"/>
        <v/>
      </c>
      <c r="S57" s="52" t="str">
        <f t="shared" si="2"/>
        <v/>
      </c>
      <c r="T57" s="52" t="str">
        <f t="shared" si="3"/>
        <v/>
      </c>
      <c r="U57" s="93" t="str">
        <f t="shared" si="4"/>
        <v/>
      </c>
      <c r="V57" s="96" t="str">
        <f t="shared" si="5"/>
        <v/>
      </c>
      <c r="W57" s="95" t="str">
        <f t="shared" si="6"/>
        <v/>
      </c>
      <c r="X57" s="94" t="str">
        <f t="shared" si="7"/>
        <v/>
      </c>
    </row>
    <row r="58" spans="2:24" x14ac:dyDescent="0.15">
      <c r="B58" s="52">
        <v>55</v>
      </c>
      <c r="C58" s="52" t="str">
        <f>IF(試験情報記入表!B65&lt;&gt;"",試験情報記入表!B65,"")</f>
        <v/>
      </c>
      <c r="D58" s="52" t="str">
        <f>IF(C58&lt;&gt;"",試験情報記入表!C65,"")</f>
        <v/>
      </c>
      <c r="E58" s="52" t="str">
        <f>IF(C58&lt;&gt;"",IF($D58="拡散反射率",試験情報記入表!M65,試験情報記入表!Y65),"")</f>
        <v/>
      </c>
      <c r="F58" s="52" t="str">
        <f>IF(D58&lt;&gt;"",IF($D58="拡散反射率",試験情報記入表!N65,試験情報記入表!Z65),"")</f>
        <v/>
      </c>
      <c r="G58" s="52" t="str">
        <f>IF(E58&lt;&gt;"",IF($D58="拡散反射率",試験情報記入表!O65,試験情報記入表!AA65),"")</f>
        <v/>
      </c>
      <c r="H58" s="52" t="str">
        <f>IF(C58&lt;&gt;"",IF($D58="拡散反射率",試験情報記入表!P65,試験情報記入表!AB65),"")</f>
        <v/>
      </c>
      <c r="I58" s="52" t="str">
        <f>IF(C58&lt;&gt;"",IF($D58="拡散反射率",試験情報記入表!Q65,H58),"")</f>
        <v/>
      </c>
      <c r="J58" s="52" t="str">
        <f>IF(C58&lt;&gt;"",IF($D58="拡散反射率",試験情報記入表!R65,0),"")</f>
        <v/>
      </c>
      <c r="K58" s="52" t="str">
        <f>IF(C58&lt;&gt;"",IF($D58="拡散反射率",試験情報記入表!S65,試験情報記入表!AC65),"")</f>
        <v/>
      </c>
      <c r="L58" s="52" t="str">
        <f>IF(C58&lt;&gt;"",IF($D58="拡散反射率",試験情報記入表!T65,試験情報記入表!AD65),"")</f>
        <v/>
      </c>
      <c r="M58" s="52" t="str">
        <f>IF(試験_t!C58&lt;&gt;"",IF($D58="拡散反射率",試験情報記入表!U65,試験情報記入表!AE65),"")</f>
        <v/>
      </c>
      <c r="N58" s="52" t="str">
        <f>IF(C58&lt;&gt;"",IF($D58="拡散反射率",試験情報記入表!V65,試験情報記入表!AF65),"")</f>
        <v/>
      </c>
      <c r="O58" s="52" t="str">
        <f>IF($D58="拡散反射率",試験情報記入表!W65,N58)</f>
        <v/>
      </c>
      <c r="P58" s="52" t="str">
        <f>IF(C58&lt;&gt;"",IF($D58="拡散反射率",試験情報記入表!X65,0),"")</f>
        <v/>
      </c>
      <c r="Q58" s="52" t="str">
        <f t="shared" si="8"/>
        <v/>
      </c>
      <c r="R58" s="52" t="str">
        <f t="shared" si="1"/>
        <v/>
      </c>
      <c r="S58" s="52" t="str">
        <f t="shared" si="2"/>
        <v/>
      </c>
      <c r="T58" s="52" t="str">
        <f t="shared" si="3"/>
        <v/>
      </c>
      <c r="U58" s="93" t="str">
        <f t="shared" si="4"/>
        <v/>
      </c>
      <c r="V58" s="96" t="str">
        <f t="shared" si="5"/>
        <v/>
      </c>
      <c r="W58" s="95" t="str">
        <f t="shared" si="6"/>
        <v/>
      </c>
      <c r="X58" s="94" t="str">
        <f t="shared" si="7"/>
        <v/>
      </c>
    </row>
    <row r="59" spans="2:24" x14ac:dyDescent="0.15">
      <c r="B59" s="52">
        <v>56</v>
      </c>
      <c r="C59" s="52" t="str">
        <f>IF(試験情報記入表!B66&lt;&gt;"",試験情報記入表!B66,"")</f>
        <v/>
      </c>
      <c r="D59" s="52" t="str">
        <f>IF(C59&lt;&gt;"",試験情報記入表!C66,"")</f>
        <v/>
      </c>
      <c r="E59" s="52" t="str">
        <f>IF(C59&lt;&gt;"",IF($D59="拡散反射率",試験情報記入表!M66,試験情報記入表!Y66),"")</f>
        <v/>
      </c>
      <c r="F59" s="52" t="str">
        <f>IF(D59&lt;&gt;"",IF($D59="拡散反射率",試験情報記入表!N66,試験情報記入表!Z66),"")</f>
        <v/>
      </c>
      <c r="G59" s="52" t="str">
        <f>IF(E59&lt;&gt;"",IF($D59="拡散反射率",試験情報記入表!O66,試験情報記入表!AA66),"")</f>
        <v/>
      </c>
      <c r="H59" s="52" t="str">
        <f>IF(C59&lt;&gt;"",IF($D59="拡散反射率",試験情報記入表!P66,試験情報記入表!AB66),"")</f>
        <v/>
      </c>
      <c r="I59" s="52" t="str">
        <f>IF(C59&lt;&gt;"",IF($D59="拡散反射率",試験情報記入表!Q66,H59),"")</f>
        <v/>
      </c>
      <c r="J59" s="52" t="str">
        <f>IF(C59&lt;&gt;"",IF($D59="拡散反射率",試験情報記入表!R66,0),"")</f>
        <v/>
      </c>
      <c r="K59" s="52" t="str">
        <f>IF(C59&lt;&gt;"",IF($D59="拡散反射率",試験情報記入表!S66,試験情報記入表!AC66),"")</f>
        <v/>
      </c>
      <c r="L59" s="52" t="str">
        <f>IF(C59&lt;&gt;"",IF($D59="拡散反射率",試験情報記入表!T66,試験情報記入表!AD66),"")</f>
        <v/>
      </c>
      <c r="M59" s="52" t="str">
        <f>IF(試験_t!C59&lt;&gt;"",IF($D59="拡散反射率",試験情報記入表!U66,試験情報記入表!AE66),"")</f>
        <v/>
      </c>
      <c r="N59" s="52" t="str">
        <f>IF(C59&lt;&gt;"",IF($D59="拡散反射率",試験情報記入表!V66,試験情報記入表!AF66),"")</f>
        <v/>
      </c>
      <c r="O59" s="52" t="str">
        <f>IF($D59="拡散反射率",試験情報記入表!W66,N59)</f>
        <v/>
      </c>
      <c r="P59" s="52" t="str">
        <f>IF(C59&lt;&gt;"",IF($D59="拡散反射率",試験情報記入表!X66,0),"")</f>
        <v/>
      </c>
      <c r="Q59" s="52" t="str">
        <f t="shared" si="8"/>
        <v/>
      </c>
      <c r="R59" s="52" t="str">
        <f t="shared" si="1"/>
        <v/>
      </c>
      <c r="S59" s="52" t="str">
        <f t="shared" si="2"/>
        <v/>
      </c>
      <c r="T59" s="52" t="str">
        <f t="shared" si="3"/>
        <v/>
      </c>
      <c r="U59" s="93" t="str">
        <f t="shared" si="4"/>
        <v/>
      </c>
      <c r="V59" s="96" t="str">
        <f t="shared" si="5"/>
        <v/>
      </c>
      <c r="W59" s="95" t="str">
        <f t="shared" si="6"/>
        <v/>
      </c>
      <c r="X59" s="94" t="str">
        <f t="shared" si="7"/>
        <v/>
      </c>
    </row>
    <row r="60" spans="2:24" x14ac:dyDescent="0.15">
      <c r="B60" s="52">
        <v>57</v>
      </c>
      <c r="C60" s="52" t="str">
        <f>IF(試験情報記入表!B67&lt;&gt;"",試験情報記入表!B67,"")</f>
        <v/>
      </c>
      <c r="D60" s="52" t="str">
        <f>IF(C60&lt;&gt;"",試験情報記入表!C67,"")</f>
        <v/>
      </c>
      <c r="E60" s="52" t="str">
        <f>IF(C60&lt;&gt;"",IF($D60="拡散反射率",試験情報記入表!M67,試験情報記入表!Y67),"")</f>
        <v/>
      </c>
      <c r="F60" s="52" t="str">
        <f>IF(D60&lt;&gt;"",IF($D60="拡散反射率",試験情報記入表!N67,試験情報記入表!Z67),"")</f>
        <v/>
      </c>
      <c r="G60" s="52" t="str">
        <f>IF(E60&lt;&gt;"",IF($D60="拡散反射率",試験情報記入表!O67,試験情報記入表!AA67),"")</f>
        <v/>
      </c>
      <c r="H60" s="52" t="str">
        <f>IF(C60&lt;&gt;"",IF($D60="拡散反射率",試験情報記入表!P67,試験情報記入表!AB67),"")</f>
        <v/>
      </c>
      <c r="I60" s="52" t="str">
        <f>IF(C60&lt;&gt;"",IF($D60="拡散反射率",試験情報記入表!Q67,H60),"")</f>
        <v/>
      </c>
      <c r="J60" s="52" t="str">
        <f>IF(C60&lt;&gt;"",IF($D60="拡散反射率",試験情報記入表!R67,0),"")</f>
        <v/>
      </c>
      <c r="K60" s="52" t="str">
        <f>IF(C60&lt;&gt;"",IF($D60="拡散反射率",試験情報記入表!S67,試験情報記入表!AC67),"")</f>
        <v/>
      </c>
      <c r="L60" s="52" t="str">
        <f>IF(C60&lt;&gt;"",IF($D60="拡散反射率",試験情報記入表!T67,試験情報記入表!AD67),"")</f>
        <v/>
      </c>
      <c r="M60" s="52" t="str">
        <f>IF(試験_t!C60&lt;&gt;"",IF($D60="拡散反射率",試験情報記入表!U67,試験情報記入表!AE67),"")</f>
        <v/>
      </c>
      <c r="N60" s="52" t="str">
        <f>IF(C60&lt;&gt;"",IF($D60="拡散反射率",試験情報記入表!V67,試験情報記入表!AF67),"")</f>
        <v/>
      </c>
      <c r="O60" s="52" t="str">
        <f>IF($D60="拡散反射率",試験情報記入表!W67,N60)</f>
        <v/>
      </c>
      <c r="P60" s="52" t="str">
        <f>IF(C60&lt;&gt;"",IF($D60="拡散反射率",試験情報記入表!X67,0),"")</f>
        <v/>
      </c>
      <c r="Q60" s="52" t="str">
        <f t="shared" si="8"/>
        <v/>
      </c>
      <c r="R60" s="52" t="str">
        <f t="shared" si="1"/>
        <v/>
      </c>
      <c r="S60" s="52" t="str">
        <f t="shared" si="2"/>
        <v/>
      </c>
      <c r="T60" s="52" t="str">
        <f t="shared" si="3"/>
        <v/>
      </c>
      <c r="U60" s="93" t="str">
        <f t="shared" si="4"/>
        <v/>
      </c>
      <c r="V60" s="96" t="str">
        <f t="shared" si="5"/>
        <v/>
      </c>
      <c r="W60" s="95" t="str">
        <f t="shared" si="6"/>
        <v/>
      </c>
      <c r="X60" s="94" t="str">
        <f t="shared" si="7"/>
        <v/>
      </c>
    </row>
    <row r="61" spans="2:24" x14ac:dyDescent="0.15">
      <c r="B61" s="52">
        <v>58</v>
      </c>
      <c r="C61" s="52" t="str">
        <f>IF(試験情報記入表!B68&lt;&gt;"",試験情報記入表!B68,"")</f>
        <v/>
      </c>
      <c r="D61" s="52" t="str">
        <f>IF(C61&lt;&gt;"",試験情報記入表!C68,"")</f>
        <v/>
      </c>
      <c r="E61" s="52" t="str">
        <f>IF(C61&lt;&gt;"",IF($D61="拡散反射率",試験情報記入表!M68,試験情報記入表!Y68),"")</f>
        <v/>
      </c>
      <c r="F61" s="52" t="str">
        <f>IF(D61&lt;&gt;"",IF($D61="拡散反射率",試験情報記入表!N68,試験情報記入表!Z68),"")</f>
        <v/>
      </c>
      <c r="G61" s="52" t="str">
        <f>IF(E61&lt;&gt;"",IF($D61="拡散反射率",試験情報記入表!O68,試験情報記入表!AA68),"")</f>
        <v/>
      </c>
      <c r="H61" s="52" t="str">
        <f>IF(C61&lt;&gt;"",IF($D61="拡散反射率",試験情報記入表!P68,試験情報記入表!AB68),"")</f>
        <v/>
      </c>
      <c r="I61" s="52" t="str">
        <f>IF(C61&lt;&gt;"",IF($D61="拡散反射率",試験情報記入表!Q68,H61),"")</f>
        <v/>
      </c>
      <c r="J61" s="52" t="str">
        <f>IF(C61&lt;&gt;"",IF($D61="拡散反射率",試験情報記入表!R68,0),"")</f>
        <v/>
      </c>
      <c r="K61" s="52" t="str">
        <f>IF(C61&lt;&gt;"",IF($D61="拡散反射率",試験情報記入表!S68,試験情報記入表!AC68),"")</f>
        <v/>
      </c>
      <c r="L61" s="52" t="str">
        <f>IF(C61&lt;&gt;"",IF($D61="拡散反射率",試験情報記入表!T68,試験情報記入表!AD68),"")</f>
        <v/>
      </c>
      <c r="M61" s="52" t="str">
        <f>IF(試験_t!C61&lt;&gt;"",IF($D61="拡散反射率",試験情報記入表!U68,試験情報記入表!AE68),"")</f>
        <v/>
      </c>
      <c r="N61" s="52" t="str">
        <f>IF(C61&lt;&gt;"",IF($D61="拡散反射率",試験情報記入表!V68,試験情報記入表!AF68),"")</f>
        <v/>
      </c>
      <c r="O61" s="52" t="str">
        <f>IF($D61="拡散反射率",試験情報記入表!W68,N61)</f>
        <v/>
      </c>
      <c r="P61" s="52" t="str">
        <f>IF(C61&lt;&gt;"",IF($D61="拡散反射率",試験情報記入表!X68,0),"")</f>
        <v/>
      </c>
      <c r="Q61" s="52" t="str">
        <f t="shared" si="8"/>
        <v/>
      </c>
      <c r="R61" s="52" t="str">
        <f t="shared" si="1"/>
        <v/>
      </c>
      <c r="S61" s="52" t="str">
        <f t="shared" si="2"/>
        <v/>
      </c>
      <c r="T61" s="52" t="str">
        <f t="shared" si="3"/>
        <v/>
      </c>
      <c r="U61" s="93" t="str">
        <f t="shared" si="4"/>
        <v/>
      </c>
      <c r="V61" s="96" t="str">
        <f t="shared" si="5"/>
        <v/>
      </c>
      <c r="W61" s="95" t="str">
        <f t="shared" si="6"/>
        <v/>
      </c>
      <c r="X61" s="94" t="str">
        <f t="shared" si="7"/>
        <v/>
      </c>
    </row>
    <row r="62" spans="2:24" x14ac:dyDescent="0.15">
      <c r="B62" s="52">
        <v>59</v>
      </c>
      <c r="C62" s="52" t="str">
        <f>IF(試験情報記入表!B69&lt;&gt;"",試験情報記入表!B69,"")</f>
        <v/>
      </c>
      <c r="D62" s="52" t="str">
        <f>IF(C62&lt;&gt;"",試験情報記入表!C69,"")</f>
        <v/>
      </c>
      <c r="E62" s="52" t="str">
        <f>IF(C62&lt;&gt;"",IF($D62="拡散反射率",試験情報記入表!M69,試験情報記入表!Y69),"")</f>
        <v/>
      </c>
      <c r="F62" s="52" t="str">
        <f>IF(D62&lt;&gt;"",IF($D62="拡散反射率",試験情報記入表!N69,試験情報記入表!Z69),"")</f>
        <v/>
      </c>
      <c r="G62" s="52" t="str">
        <f>IF(E62&lt;&gt;"",IF($D62="拡散反射率",試験情報記入表!O69,試験情報記入表!AA69),"")</f>
        <v/>
      </c>
      <c r="H62" s="52" t="str">
        <f>IF(C62&lt;&gt;"",IF($D62="拡散反射率",試験情報記入表!P69,試験情報記入表!AB69),"")</f>
        <v/>
      </c>
      <c r="I62" s="52" t="str">
        <f>IF(C62&lt;&gt;"",IF($D62="拡散反射率",試験情報記入表!Q69,H62),"")</f>
        <v/>
      </c>
      <c r="J62" s="52" t="str">
        <f>IF(C62&lt;&gt;"",IF($D62="拡散反射率",試験情報記入表!R69,0),"")</f>
        <v/>
      </c>
      <c r="K62" s="52" t="str">
        <f>IF(C62&lt;&gt;"",IF($D62="拡散反射率",試験情報記入表!S69,試験情報記入表!AC69),"")</f>
        <v/>
      </c>
      <c r="L62" s="52" t="str">
        <f>IF(C62&lt;&gt;"",IF($D62="拡散反射率",試験情報記入表!T69,試験情報記入表!AD69),"")</f>
        <v/>
      </c>
      <c r="M62" s="52" t="str">
        <f>IF(試験_t!C62&lt;&gt;"",IF($D62="拡散反射率",試験情報記入表!U69,試験情報記入表!AE69),"")</f>
        <v/>
      </c>
      <c r="N62" s="52" t="str">
        <f>IF(C62&lt;&gt;"",IF($D62="拡散反射率",試験情報記入表!V69,試験情報記入表!AF69),"")</f>
        <v/>
      </c>
      <c r="O62" s="52" t="str">
        <f>IF($D62="拡散反射率",試験情報記入表!W69,N62)</f>
        <v/>
      </c>
      <c r="P62" s="52" t="str">
        <f>IF(C62&lt;&gt;"",IF($D62="拡散反射率",試験情報記入表!X69,0),"")</f>
        <v/>
      </c>
      <c r="Q62" s="52" t="str">
        <f t="shared" si="8"/>
        <v/>
      </c>
      <c r="R62" s="52" t="str">
        <f t="shared" si="1"/>
        <v/>
      </c>
      <c r="S62" s="52" t="str">
        <f t="shared" si="2"/>
        <v/>
      </c>
      <c r="T62" s="52" t="str">
        <f t="shared" si="3"/>
        <v/>
      </c>
      <c r="U62" s="93" t="str">
        <f t="shared" si="4"/>
        <v/>
      </c>
      <c r="V62" s="96" t="str">
        <f t="shared" si="5"/>
        <v/>
      </c>
      <c r="W62" s="95" t="str">
        <f t="shared" si="6"/>
        <v/>
      </c>
      <c r="X62" s="94" t="str">
        <f t="shared" si="7"/>
        <v/>
      </c>
    </row>
    <row r="63" spans="2:24" x14ac:dyDescent="0.15">
      <c r="B63" s="52">
        <v>60</v>
      </c>
      <c r="C63" s="52" t="str">
        <f>IF(試験情報記入表!B70&lt;&gt;"",試験情報記入表!B70,"")</f>
        <v/>
      </c>
      <c r="D63" s="52" t="str">
        <f>IF(C63&lt;&gt;"",試験情報記入表!C70,"")</f>
        <v/>
      </c>
      <c r="E63" s="52" t="str">
        <f>IF(C63&lt;&gt;"",IF($D63="拡散反射率",試験情報記入表!M70,試験情報記入表!Y70),"")</f>
        <v/>
      </c>
      <c r="F63" s="52" t="str">
        <f>IF(D63&lt;&gt;"",IF($D63="拡散反射率",試験情報記入表!N70,試験情報記入表!Z70),"")</f>
        <v/>
      </c>
      <c r="G63" s="52" t="str">
        <f>IF(E63&lt;&gt;"",IF($D63="拡散反射率",試験情報記入表!O70,試験情報記入表!AA70),"")</f>
        <v/>
      </c>
      <c r="H63" s="52" t="str">
        <f>IF(C63&lt;&gt;"",IF($D63="拡散反射率",試験情報記入表!P70,試験情報記入表!AB70),"")</f>
        <v/>
      </c>
      <c r="I63" s="52" t="str">
        <f>IF(C63&lt;&gt;"",IF($D63="拡散反射率",試験情報記入表!Q70,H63),"")</f>
        <v/>
      </c>
      <c r="J63" s="52" t="str">
        <f>IF(C63&lt;&gt;"",IF($D63="拡散反射率",試験情報記入表!R70,0),"")</f>
        <v/>
      </c>
      <c r="K63" s="52" t="str">
        <f>IF(C63&lt;&gt;"",IF($D63="拡散反射率",試験情報記入表!S70,試験情報記入表!AC70),"")</f>
        <v/>
      </c>
      <c r="L63" s="52" t="str">
        <f>IF(C63&lt;&gt;"",IF($D63="拡散反射率",試験情報記入表!T70,試験情報記入表!AD70),"")</f>
        <v/>
      </c>
      <c r="M63" s="52" t="str">
        <f>IF(試験_t!C63&lt;&gt;"",IF($D63="拡散反射率",試験情報記入表!U70,試験情報記入表!AE70),"")</f>
        <v/>
      </c>
      <c r="N63" s="52" t="str">
        <f>IF(C63&lt;&gt;"",IF($D63="拡散反射率",試験情報記入表!V70,試験情報記入表!AF70),"")</f>
        <v/>
      </c>
      <c r="O63" s="52" t="str">
        <f>IF($D63="拡散反射率",試験情報記入表!W70,N63)</f>
        <v/>
      </c>
      <c r="P63" s="52" t="str">
        <f>IF(C63&lt;&gt;"",IF($D63="拡散反射率",試験情報記入表!X70,0),"")</f>
        <v/>
      </c>
      <c r="Q63" s="52" t="str">
        <f t="shared" si="8"/>
        <v/>
      </c>
      <c r="R63" s="52" t="str">
        <f t="shared" si="1"/>
        <v/>
      </c>
      <c r="S63" s="52" t="str">
        <f t="shared" si="2"/>
        <v/>
      </c>
      <c r="T63" s="52" t="str">
        <f t="shared" si="3"/>
        <v/>
      </c>
      <c r="U63" s="93" t="str">
        <f t="shared" si="4"/>
        <v/>
      </c>
      <c r="V63" s="96" t="str">
        <f t="shared" si="5"/>
        <v/>
      </c>
      <c r="W63" s="95" t="str">
        <f t="shared" si="6"/>
        <v/>
      </c>
      <c r="X63" s="94" t="str">
        <f t="shared" si="7"/>
        <v/>
      </c>
    </row>
    <row r="64" spans="2:24" x14ac:dyDescent="0.15">
      <c r="B64" s="52">
        <v>61</v>
      </c>
      <c r="C64" s="52" t="str">
        <f>IF(試験情報記入表!B71&lt;&gt;"",試験情報記入表!B71,"")</f>
        <v/>
      </c>
      <c r="D64" s="52" t="str">
        <f>IF(C64&lt;&gt;"",試験情報記入表!C71,"")</f>
        <v/>
      </c>
      <c r="E64" s="52" t="str">
        <f>IF(C64&lt;&gt;"",IF($D64="拡散反射率",試験情報記入表!M71,試験情報記入表!Y71),"")</f>
        <v/>
      </c>
      <c r="F64" s="52" t="str">
        <f>IF(D64&lt;&gt;"",IF($D64="拡散反射率",試験情報記入表!N71,試験情報記入表!Z71),"")</f>
        <v/>
      </c>
      <c r="G64" s="52" t="str">
        <f>IF(E64&lt;&gt;"",IF($D64="拡散反射率",試験情報記入表!O71,試験情報記入表!AA71),"")</f>
        <v/>
      </c>
      <c r="H64" s="52" t="str">
        <f>IF(C64&lt;&gt;"",IF($D64="拡散反射率",試験情報記入表!P71,試験情報記入表!AB71),"")</f>
        <v/>
      </c>
      <c r="I64" s="52" t="str">
        <f>IF(C64&lt;&gt;"",IF($D64="拡散反射率",試験情報記入表!Q71,H64),"")</f>
        <v/>
      </c>
      <c r="J64" s="52" t="str">
        <f>IF(C64&lt;&gt;"",IF($D64="拡散反射率",試験情報記入表!R71,0),"")</f>
        <v/>
      </c>
      <c r="K64" s="52" t="str">
        <f>IF(C64&lt;&gt;"",IF($D64="拡散反射率",試験情報記入表!S71,試験情報記入表!AC71),"")</f>
        <v/>
      </c>
      <c r="L64" s="52" t="str">
        <f>IF(C64&lt;&gt;"",IF($D64="拡散反射率",試験情報記入表!T71,試験情報記入表!AD71),"")</f>
        <v/>
      </c>
      <c r="M64" s="52" t="str">
        <f>IF(試験_t!C64&lt;&gt;"",IF($D64="拡散反射率",試験情報記入表!U71,試験情報記入表!AE71),"")</f>
        <v/>
      </c>
      <c r="N64" s="52" t="str">
        <f>IF(C64&lt;&gt;"",IF($D64="拡散反射率",試験情報記入表!V71,試験情報記入表!AF71),"")</f>
        <v/>
      </c>
      <c r="O64" s="52" t="str">
        <f>IF($D64="拡散反射率",試験情報記入表!W71,N64)</f>
        <v/>
      </c>
      <c r="P64" s="52" t="str">
        <f>IF(C64&lt;&gt;"",IF($D64="拡散反射率",試験情報記入表!X71,0),"")</f>
        <v/>
      </c>
      <c r="Q64" s="52" t="str">
        <f t="shared" si="8"/>
        <v/>
      </c>
      <c r="R64" s="52" t="str">
        <f t="shared" si="1"/>
        <v/>
      </c>
      <c r="S64" s="52" t="str">
        <f t="shared" si="2"/>
        <v/>
      </c>
      <c r="T64" s="52" t="str">
        <f t="shared" si="3"/>
        <v/>
      </c>
      <c r="U64" s="93" t="str">
        <f t="shared" si="4"/>
        <v/>
      </c>
      <c r="V64" s="96" t="str">
        <f t="shared" si="5"/>
        <v/>
      </c>
      <c r="W64" s="95" t="str">
        <f t="shared" si="6"/>
        <v/>
      </c>
      <c r="X64" s="94" t="str">
        <f t="shared" si="7"/>
        <v/>
      </c>
    </row>
  </sheetData>
  <sheetProtection algorithmName="SHA-512" hashValue="OyQ/+L5ARsWxzsIv+Ot/BopSZDS5YhgFyO+m3f+ZsRWe9bnRcUWaJRdJzkMf+UqXoG4rjdlRmGNbbHr2a1l+4Q==" saltValue="2/YDaZShR3euCWG3GMT+Ww==" spinCount="100000" sheet="1" objects="1" scenarios="1"/>
  <mergeCells count="2">
    <mergeCell ref="E2:J2"/>
    <mergeCell ref="K2:P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3</vt:i4>
      </vt:variant>
    </vt:vector>
  </HeadingPairs>
  <TitlesOfParts>
    <vt:vector size="18" baseType="lpstr">
      <vt:lpstr>ご記入の前に</vt:lpstr>
      <vt:lpstr>お客様情報記入表</vt:lpstr>
      <vt:lpstr>試験情報記入表</vt:lpstr>
      <vt:lpstr>ヒアリングシート</vt:lpstr>
      <vt:lpstr>送付データ雛形</vt:lpstr>
      <vt:lpstr>都産技研印刷用</vt:lpstr>
      <vt:lpstr>PTFE事前検証印刷用</vt:lpstr>
      <vt:lpstr>PTFE比較データ測定印刷用</vt:lpstr>
      <vt:lpstr>試験_t</vt:lpstr>
      <vt:lpstr>事前_t</vt:lpstr>
      <vt:lpstr>比較_t</vt:lpstr>
      <vt:lpstr>(使用しない)比較_t計算用</vt:lpstr>
      <vt:lpstr>事前検証計算用</vt:lpstr>
      <vt:lpstr>料金積算</vt:lpstr>
      <vt:lpstr>申込者情報</vt:lpstr>
      <vt:lpstr>PTFE事前検証印刷用!Print_Area</vt:lpstr>
      <vt:lpstr>PTFE比較データ測定印刷用!Print_Area</vt:lpstr>
      <vt:lpstr>都産技研印刷用!Print_Area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2022-11-01T00:26:44Z</dcterms:created>
  <dcterms:modified xsi:type="dcterms:W3CDTF">2026-06-15T01:42:46Z</dcterms:modified>
</cp:coreProperties>
</file>