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1_{B701A056-DB3D-4B90-A2F6-1E08F6F8713D}" xr6:coauthVersionLast="47" xr6:coauthVersionMax="47" xr10:uidLastSave="{00000000-0000-0000-0000-000000000000}"/>
  <workbookProtection workbookAlgorithmName="SHA-512" workbookHashValue="i3J2rvHLw+yKO1RBW3kY+yoWlk3a1XZZw14m1ouwydt9mt0zSf3lZNTIVnGNM/pCPULujv3NVFaZgD95WA+U5w==" workbookSaltValue="Bo1Ah0cDoo1r21EnFJaeQw==" workbookSpinCount="100000" lockStructure="1"/>
  <bookViews>
    <workbookView xWindow="-120" yWindow="-120" windowWidth="38640" windowHeight="15720" xr2:uid="{00000000-000D-0000-FFFF-FFFF00000000}"/>
  </bookViews>
  <sheets>
    <sheet name="ご記入の前に" sheetId="3" r:id="rId1"/>
    <sheet name="お客様情報記入表" sheetId="9" r:id="rId2"/>
    <sheet name="試験情報記入表" sheetId="6" r:id="rId3"/>
    <sheet name="試験品写真" sheetId="26" r:id="rId4"/>
    <sheet name="料金積算" sheetId="7" state="hidden" r:id="rId5"/>
    <sheet name="申込者情報" sheetId="10" state="hidden" r:id="rId6"/>
    <sheet name="都産技研印刷用" sheetId="8" r:id="rId7"/>
  </sheets>
  <definedNames>
    <definedName name="_xlnm._FilterDatabase" localSheetId="6" hidden="1">都産技研印刷用!$AF$56:$AG$65</definedName>
    <definedName name="_xlnm.Print_Area" localSheetId="6">都産技研印刷用!$A$1:$AE$65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 i="6" l="1"/>
  <c r="P9"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13" i="8" l="1"/>
  <c r="P14" i="8"/>
  <c r="P15" i="8"/>
  <c r="P16" i="8"/>
  <c r="P17" i="8"/>
  <c r="P24" i="8"/>
  <c r="P25" i="8"/>
  <c r="P26" i="8"/>
  <c r="P31" i="8"/>
  <c r="P32" i="8"/>
  <c r="P33" i="8"/>
  <c r="P40" i="8"/>
  <c r="P41" i="8"/>
  <c r="P42" i="8"/>
  <c r="P43" i="8"/>
  <c r="P44" i="8"/>
  <c r="P45" i="8"/>
  <c r="P46" i="8"/>
  <c r="P47" i="8"/>
  <c r="P48" i="8"/>
  <c r="P49" i="8"/>
  <c r="P56" i="8"/>
  <c r="P57" i="8"/>
  <c r="P58" i="8"/>
  <c r="P59" i="8"/>
  <c r="P60" i="8"/>
  <c r="P61" i="8"/>
  <c r="P62" i="8"/>
  <c r="P63" i="8"/>
  <c r="P64" i="8"/>
  <c r="P65" i="8"/>
  <c r="P27" i="8"/>
  <c r="P28" i="8"/>
  <c r="P29" i="8"/>
  <c r="P30" i="8"/>
  <c r="O57" i="8"/>
  <c r="O58" i="8"/>
  <c r="O59" i="8"/>
  <c r="O60" i="8"/>
  <c r="O61" i="8"/>
  <c r="O62" i="8"/>
  <c r="O63" i="8"/>
  <c r="O64" i="8"/>
  <c r="O65" i="8"/>
  <c r="O56" i="8"/>
  <c r="O41" i="8"/>
  <c r="O42" i="8"/>
  <c r="O43" i="8"/>
  <c r="O44" i="8"/>
  <c r="O45" i="8"/>
  <c r="O46" i="8"/>
  <c r="O47" i="8"/>
  <c r="O48" i="8"/>
  <c r="O49" i="8"/>
  <c r="O40" i="8"/>
  <c r="O25" i="8"/>
  <c r="O26" i="8"/>
  <c r="O27" i="8"/>
  <c r="O28" i="8"/>
  <c r="O29" i="8"/>
  <c r="O30" i="8"/>
  <c r="O31" i="8"/>
  <c r="O32" i="8"/>
  <c r="O33" i="8"/>
  <c r="O24" i="8"/>
  <c r="O16" i="8"/>
  <c r="O17" i="8"/>
  <c r="N65" i="8"/>
  <c r="N57" i="8"/>
  <c r="N58" i="8"/>
  <c r="N59" i="8"/>
  <c r="N60" i="8"/>
  <c r="N61" i="8"/>
  <c r="N62" i="8"/>
  <c r="N63" i="8"/>
  <c r="N64" i="8"/>
  <c r="N56" i="8"/>
  <c r="B57" i="8"/>
  <c r="B58" i="8"/>
  <c r="B59" i="8"/>
  <c r="B60" i="8"/>
  <c r="B61" i="8"/>
  <c r="B62" i="8"/>
  <c r="B63" i="8"/>
  <c r="B64" i="8"/>
  <c r="B65" i="8"/>
  <c r="B56" i="8"/>
  <c r="N41" i="8"/>
  <c r="N42" i="8"/>
  <c r="N43" i="8"/>
  <c r="N44" i="8"/>
  <c r="N45" i="8"/>
  <c r="N46" i="8"/>
  <c r="N47" i="8"/>
  <c r="N48" i="8"/>
  <c r="N49" i="8"/>
  <c r="N40" i="8"/>
  <c r="B41" i="8"/>
  <c r="B42" i="8"/>
  <c r="B43" i="8"/>
  <c r="B44" i="8"/>
  <c r="B45" i="8"/>
  <c r="B46" i="8"/>
  <c r="B47" i="8"/>
  <c r="B48" i="8"/>
  <c r="B49" i="8"/>
  <c r="B40" i="8"/>
  <c r="N25" i="8"/>
  <c r="N26" i="8"/>
  <c r="N27" i="8"/>
  <c r="N28" i="8"/>
  <c r="N29" i="8"/>
  <c r="N30" i="8"/>
  <c r="N31" i="8"/>
  <c r="N32" i="8"/>
  <c r="N33" i="8"/>
  <c r="N24" i="8"/>
  <c r="B25" i="8"/>
  <c r="B26" i="8"/>
  <c r="B27" i="8"/>
  <c r="B28" i="8"/>
  <c r="B29" i="8"/>
  <c r="B30" i="8"/>
  <c r="B31" i="8"/>
  <c r="B32" i="8"/>
  <c r="B33" i="8"/>
  <c r="N14" i="8"/>
  <c r="N16" i="8"/>
  <c r="N17" i="8"/>
  <c r="B24" i="8"/>
  <c r="B14" i="8"/>
  <c r="O14" i="8" s="1"/>
  <c r="B15" i="8"/>
  <c r="O15" i="8" s="1"/>
  <c r="B16" i="8"/>
  <c r="B17" i="8"/>
  <c r="B13" i="8"/>
  <c r="N13" i="8" s="1"/>
  <c r="AY13" i="6"/>
  <c r="AY14" i="6"/>
  <c r="AY15" i="6"/>
  <c r="AY16" i="6"/>
  <c r="AY17" i="6"/>
  <c r="AY18" i="6"/>
  <c r="AY19" i="6"/>
  <c r="AY20" i="6"/>
  <c r="AY21" i="6"/>
  <c r="AY22" i="6"/>
  <c r="AY23" i="6"/>
  <c r="AY24" i="6"/>
  <c r="AY25" i="6"/>
  <c r="AY26" i="6"/>
  <c r="AY27" i="6"/>
  <c r="AY28" i="6"/>
  <c r="AY29" i="6"/>
  <c r="AY30" i="6"/>
  <c r="AY31" i="6"/>
  <c r="AY32" i="6"/>
  <c r="AY33" i="6"/>
  <c r="AY34" i="6"/>
  <c r="AY35" i="6"/>
  <c r="AY36" i="6"/>
  <c r="AY37" i="6"/>
  <c r="AY38" i="6"/>
  <c r="AY39" i="6"/>
  <c r="AY40" i="6"/>
  <c r="AY41" i="6"/>
  <c r="AY42" i="6"/>
  <c r="AY43" i="6"/>
  <c r="AY44" i="6"/>
  <c r="AY9" i="6"/>
  <c r="N15" i="8" l="1"/>
  <c r="O13" i="8"/>
  <c r="B5" i="10"/>
  <c r="E13" i="8"/>
  <c r="C13" i="8"/>
  <c r="M57" i="8"/>
  <c r="M58" i="8"/>
  <c r="M59" i="8"/>
  <c r="M60" i="8"/>
  <c r="M61" i="8"/>
  <c r="M62" i="8"/>
  <c r="M63" i="8"/>
  <c r="M64" i="8"/>
  <c r="M65" i="8"/>
  <c r="M56" i="8"/>
  <c r="M41" i="8"/>
  <c r="M42" i="8"/>
  <c r="M43" i="8"/>
  <c r="M44" i="8"/>
  <c r="M45" i="8"/>
  <c r="M46" i="8"/>
  <c r="M47" i="8"/>
  <c r="M48" i="8"/>
  <c r="M49" i="8"/>
  <c r="M40" i="8"/>
  <c r="M25" i="8"/>
  <c r="M26" i="8"/>
  <c r="M27" i="8"/>
  <c r="M28" i="8"/>
  <c r="M29" i="8"/>
  <c r="M30" i="8"/>
  <c r="M31" i="8"/>
  <c r="M32" i="8"/>
  <c r="M33" i="8"/>
  <c r="M24" i="8"/>
  <c r="M14" i="8"/>
  <c r="M15" i="8"/>
  <c r="M16" i="8"/>
  <c r="M17" i="8"/>
  <c r="M13" i="8"/>
  <c r="AG40" i="6"/>
  <c r="AH40" i="6" s="1"/>
  <c r="AG41" i="6"/>
  <c r="AL41" i="6" s="1"/>
  <c r="AG42" i="6"/>
  <c r="AI42" i="6" s="1"/>
  <c r="AG43" i="6"/>
  <c r="AN43" i="6" s="1"/>
  <c r="AG44" i="6"/>
  <c r="AN44" i="6" s="1"/>
  <c r="AG9" i="6"/>
  <c r="AH9" i="6" s="1"/>
  <c r="AT44" i="6" l="1"/>
  <c r="AS42" i="6"/>
  <c r="AR44" i="6"/>
  <c r="AU9" i="6"/>
  <c r="AV9" i="6"/>
  <c r="AX9" i="6"/>
  <c r="AS43" i="6"/>
  <c r="AQ44" i="6"/>
  <c r="AW40" i="6"/>
  <c r="AO44" i="6"/>
  <c r="AQ40" i="6"/>
  <c r="AP40" i="6"/>
  <c r="AO43" i="6"/>
  <c r="AM44" i="6"/>
  <c r="AL44" i="6"/>
  <c r="AJ42" i="6"/>
  <c r="AU43" i="6"/>
  <c r="AJ44" i="6"/>
  <c r="AW44" i="6"/>
  <c r="AI44" i="6"/>
  <c r="AI41" i="6"/>
  <c r="AV42" i="6"/>
  <c r="AS44" i="6"/>
  <c r="AK44" i="6"/>
  <c r="AK43" i="6"/>
  <c r="AQ42" i="6"/>
  <c r="AO40" i="6"/>
  <c r="AU42" i="6"/>
  <c r="AP42" i="6"/>
  <c r="AW41" i="6"/>
  <c r="AX40" i="6"/>
  <c r="AL40" i="6"/>
  <c r="AV41" i="6"/>
  <c r="AR42" i="6"/>
  <c r="AQ41" i="6"/>
  <c r="AU41" i="6"/>
  <c r="AO42" i="6"/>
  <c r="AP44" i="6"/>
  <c r="AH44" i="6"/>
  <c r="AX42" i="6"/>
  <c r="AN42" i="6"/>
  <c r="AO41" i="6"/>
  <c r="AT40" i="6"/>
  <c r="AV44" i="6"/>
  <c r="AV40" i="6"/>
  <c r="AW42" i="6"/>
  <c r="AL42" i="6"/>
  <c r="AN41" i="6"/>
  <c r="AS40" i="6"/>
  <c r="AU44" i="6"/>
  <c r="AU40" i="6"/>
  <c r="AX44" i="6"/>
  <c r="AW43" i="6"/>
  <c r="AT42" i="6"/>
  <c r="AK42" i="6"/>
  <c r="AM41" i="6"/>
  <c r="AR40" i="6"/>
  <c r="AV43" i="6"/>
  <c r="AM43" i="6"/>
  <c r="AH42" i="6"/>
  <c r="AS41" i="6"/>
  <c r="AK41" i="6"/>
  <c r="AN40" i="6"/>
  <c r="AT43" i="6"/>
  <c r="AL43" i="6"/>
  <c r="AR41" i="6"/>
  <c r="AJ41" i="6"/>
  <c r="AM40" i="6"/>
  <c r="AR43" i="6"/>
  <c r="AJ43" i="6"/>
  <c r="AM42" i="6"/>
  <c r="AX41" i="6"/>
  <c r="AP41" i="6"/>
  <c r="AH41" i="6"/>
  <c r="AK40" i="6"/>
  <c r="AQ43" i="6"/>
  <c r="AI43" i="6"/>
  <c r="AJ40" i="6"/>
  <c r="AX43" i="6"/>
  <c r="AP43" i="6"/>
  <c r="AH43" i="6"/>
  <c r="AI40" i="6"/>
  <c r="AT41" i="6"/>
  <c r="AC65" i="8"/>
  <c r="AC64" i="8"/>
  <c r="AC63" i="8"/>
  <c r="AC62" i="8"/>
  <c r="AC61" i="8"/>
  <c r="AC60" i="8"/>
  <c r="AC59" i="8"/>
  <c r="AC58" i="8"/>
  <c r="AC57" i="8"/>
  <c r="AC56" i="8"/>
  <c r="AC49" i="8"/>
  <c r="AC48" i="8"/>
  <c r="AC47" i="8"/>
  <c r="AC46" i="8"/>
  <c r="AC45" i="8"/>
  <c r="AC44" i="8"/>
  <c r="AC43" i="8"/>
  <c r="AC42" i="8"/>
  <c r="AC41" i="8"/>
  <c r="AC40" i="8"/>
  <c r="AC33" i="8"/>
  <c r="AC32" i="8"/>
  <c r="AC31" i="8"/>
  <c r="AC30" i="8"/>
  <c r="AC29" i="8"/>
  <c r="AC28" i="8"/>
  <c r="AC27" i="8"/>
  <c r="AC26" i="8"/>
  <c r="AC25" i="8"/>
  <c r="AC24" i="8"/>
  <c r="AC17" i="8"/>
  <c r="AC16" i="8"/>
  <c r="AC15" i="8"/>
  <c r="AC14" i="8"/>
  <c r="AC13" i="8"/>
  <c r="U13" i="8"/>
  <c r="U14" i="8"/>
  <c r="U15" i="8"/>
  <c r="U16" i="8"/>
  <c r="U17" i="8"/>
  <c r="U24" i="8"/>
  <c r="U25" i="8"/>
  <c r="U26" i="8"/>
  <c r="U27" i="8"/>
  <c r="U28" i="8"/>
  <c r="U29" i="8"/>
  <c r="U30" i="8"/>
  <c r="U31" i="8"/>
  <c r="U32" i="8"/>
  <c r="U33" i="8"/>
  <c r="U40" i="8"/>
  <c r="U41" i="8"/>
  <c r="U42" i="8"/>
  <c r="U43" i="8"/>
  <c r="U44" i="8"/>
  <c r="U45" i="8"/>
  <c r="U46" i="8"/>
  <c r="U47" i="8"/>
  <c r="U48" i="8"/>
  <c r="U49" i="8"/>
  <c r="U56" i="8"/>
  <c r="U57" i="8"/>
  <c r="U58" i="8"/>
  <c r="U59" i="8"/>
  <c r="U60" i="8"/>
  <c r="U61" i="8"/>
  <c r="U62" i="8"/>
  <c r="U63" i="8"/>
  <c r="U64" i="8"/>
  <c r="U65" i="8"/>
  <c r="B4" i="10"/>
  <c r="B19" i="10"/>
  <c r="B10" i="10"/>
  <c r="B11" i="10"/>
  <c r="B12" i="10"/>
  <c r="B13" i="10"/>
  <c r="B14" i="10"/>
  <c r="B15" i="10"/>
  <c r="B16" i="10"/>
  <c r="B6" i="10"/>
  <c r="B3" i="10"/>
  <c r="B2" i="10"/>
  <c r="B1" i="10"/>
  <c r="T52" i="8"/>
  <c r="T36" i="8"/>
  <c r="T20" i="8"/>
  <c r="C14" i="8" l="1"/>
  <c r="D14" i="8"/>
  <c r="E14" i="8"/>
  <c r="F14" i="8"/>
  <c r="G14" i="8"/>
  <c r="H14" i="8"/>
  <c r="I14" i="8"/>
  <c r="J14" i="8"/>
  <c r="K14" i="8"/>
  <c r="L14" i="8"/>
  <c r="Q14" i="8"/>
  <c r="R14" i="8"/>
  <c r="S14" i="8"/>
  <c r="T14" i="8"/>
  <c r="V14" i="8"/>
  <c r="W14" i="8"/>
  <c r="X14" i="8"/>
  <c r="Y14" i="8"/>
  <c r="Z14" i="8"/>
  <c r="AA14" i="8"/>
  <c r="AB14" i="8"/>
  <c r="AD14" i="8"/>
  <c r="AE14" i="8"/>
  <c r="C15" i="8"/>
  <c r="D15" i="8"/>
  <c r="E15" i="8"/>
  <c r="F15" i="8"/>
  <c r="G15" i="8"/>
  <c r="H15" i="8"/>
  <c r="I15" i="8"/>
  <c r="J15" i="8"/>
  <c r="K15" i="8"/>
  <c r="L15" i="8"/>
  <c r="Q15" i="8"/>
  <c r="R15" i="8"/>
  <c r="S15" i="8"/>
  <c r="T15" i="8"/>
  <c r="V15" i="8"/>
  <c r="W15" i="8"/>
  <c r="X15" i="8"/>
  <c r="Y15" i="8"/>
  <c r="Z15" i="8"/>
  <c r="AA15" i="8"/>
  <c r="AB15" i="8"/>
  <c r="AD15" i="8"/>
  <c r="AE15" i="8"/>
  <c r="C16" i="8"/>
  <c r="D16" i="8"/>
  <c r="E16" i="8"/>
  <c r="F16" i="8"/>
  <c r="G16" i="8"/>
  <c r="H16" i="8"/>
  <c r="I16" i="8"/>
  <c r="J16" i="8"/>
  <c r="K16" i="8"/>
  <c r="L16" i="8"/>
  <c r="Q16" i="8"/>
  <c r="R16" i="8"/>
  <c r="S16" i="8"/>
  <c r="T16" i="8"/>
  <c r="V16" i="8"/>
  <c r="W16" i="8"/>
  <c r="X16" i="8"/>
  <c r="Y16" i="8"/>
  <c r="Z16" i="8"/>
  <c r="AA16" i="8"/>
  <c r="AB16" i="8"/>
  <c r="AD16" i="8"/>
  <c r="AE16" i="8"/>
  <c r="C17" i="8"/>
  <c r="D17" i="8"/>
  <c r="E17" i="8"/>
  <c r="F17" i="8"/>
  <c r="G17" i="8"/>
  <c r="H17" i="8"/>
  <c r="I17" i="8"/>
  <c r="J17" i="8"/>
  <c r="K17" i="8"/>
  <c r="L17" i="8"/>
  <c r="Q17" i="8"/>
  <c r="R17" i="8"/>
  <c r="S17" i="8"/>
  <c r="T17" i="8"/>
  <c r="V17" i="8"/>
  <c r="W17" i="8"/>
  <c r="X17" i="8"/>
  <c r="Y17" i="8"/>
  <c r="Z17" i="8"/>
  <c r="AA17" i="8"/>
  <c r="AB17" i="8"/>
  <c r="AD17" i="8"/>
  <c r="AE17" i="8"/>
  <c r="C24" i="8"/>
  <c r="D24" i="8"/>
  <c r="E24" i="8"/>
  <c r="F24" i="8"/>
  <c r="G24" i="8"/>
  <c r="H24" i="8"/>
  <c r="I24" i="8"/>
  <c r="J24" i="8"/>
  <c r="K24" i="8"/>
  <c r="L24" i="8"/>
  <c r="Q24" i="8"/>
  <c r="R24" i="8"/>
  <c r="S24" i="8"/>
  <c r="T24" i="8"/>
  <c r="V24" i="8"/>
  <c r="W24" i="8"/>
  <c r="X24" i="8"/>
  <c r="Y24" i="8"/>
  <c r="Z24" i="8"/>
  <c r="AA24" i="8"/>
  <c r="AB24" i="8"/>
  <c r="AD24" i="8"/>
  <c r="AE24" i="8"/>
  <c r="C25" i="8"/>
  <c r="D25" i="8"/>
  <c r="E25" i="8"/>
  <c r="F25" i="8"/>
  <c r="G25" i="8"/>
  <c r="H25" i="8"/>
  <c r="I25" i="8"/>
  <c r="J25" i="8"/>
  <c r="K25" i="8"/>
  <c r="L25" i="8"/>
  <c r="Q25" i="8"/>
  <c r="R25" i="8"/>
  <c r="S25" i="8"/>
  <c r="T25" i="8"/>
  <c r="V25" i="8"/>
  <c r="W25" i="8"/>
  <c r="X25" i="8"/>
  <c r="Y25" i="8"/>
  <c r="Z25" i="8"/>
  <c r="AA25" i="8"/>
  <c r="AB25" i="8"/>
  <c r="AD25" i="8"/>
  <c r="AE25" i="8"/>
  <c r="C26" i="8"/>
  <c r="D26" i="8"/>
  <c r="E26" i="8"/>
  <c r="F26" i="8"/>
  <c r="G26" i="8"/>
  <c r="H26" i="8"/>
  <c r="I26" i="8"/>
  <c r="J26" i="8"/>
  <c r="K26" i="8"/>
  <c r="L26" i="8"/>
  <c r="Q26" i="8"/>
  <c r="R26" i="8"/>
  <c r="S26" i="8"/>
  <c r="T26" i="8"/>
  <c r="V26" i="8"/>
  <c r="W26" i="8"/>
  <c r="X26" i="8"/>
  <c r="Y26" i="8"/>
  <c r="Z26" i="8"/>
  <c r="AA26" i="8"/>
  <c r="AB26" i="8"/>
  <c r="AD26" i="8"/>
  <c r="AE26" i="8"/>
  <c r="C27" i="8"/>
  <c r="D27" i="8"/>
  <c r="E27" i="8"/>
  <c r="F27" i="8"/>
  <c r="G27" i="8"/>
  <c r="H27" i="8"/>
  <c r="I27" i="8"/>
  <c r="J27" i="8"/>
  <c r="K27" i="8"/>
  <c r="L27" i="8"/>
  <c r="Q27" i="8"/>
  <c r="R27" i="8"/>
  <c r="S27" i="8"/>
  <c r="T27" i="8"/>
  <c r="V27" i="8"/>
  <c r="W27" i="8"/>
  <c r="X27" i="8"/>
  <c r="Y27" i="8"/>
  <c r="Z27" i="8"/>
  <c r="AA27" i="8"/>
  <c r="AB27" i="8"/>
  <c r="AD27" i="8"/>
  <c r="AE27" i="8"/>
  <c r="C28" i="8"/>
  <c r="D28" i="8"/>
  <c r="E28" i="8"/>
  <c r="F28" i="8"/>
  <c r="G28" i="8"/>
  <c r="H28" i="8"/>
  <c r="I28" i="8"/>
  <c r="J28" i="8"/>
  <c r="K28" i="8"/>
  <c r="L28" i="8"/>
  <c r="Q28" i="8"/>
  <c r="R28" i="8"/>
  <c r="S28" i="8"/>
  <c r="T28" i="8"/>
  <c r="V28" i="8"/>
  <c r="W28" i="8"/>
  <c r="X28" i="8"/>
  <c r="Y28" i="8"/>
  <c r="Z28" i="8"/>
  <c r="AA28" i="8"/>
  <c r="AB28" i="8"/>
  <c r="AD28" i="8"/>
  <c r="AE28" i="8"/>
  <c r="C29" i="8"/>
  <c r="D29" i="8"/>
  <c r="E29" i="8"/>
  <c r="F29" i="8"/>
  <c r="G29" i="8"/>
  <c r="H29" i="8"/>
  <c r="I29" i="8"/>
  <c r="J29" i="8"/>
  <c r="K29" i="8"/>
  <c r="L29" i="8"/>
  <c r="Q29" i="8"/>
  <c r="R29" i="8"/>
  <c r="S29" i="8"/>
  <c r="T29" i="8"/>
  <c r="V29" i="8"/>
  <c r="W29" i="8"/>
  <c r="X29" i="8"/>
  <c r="Y29" i="8"/>
  <c r="Z29" i="8"/>
  <c r="AA29" i="8"/>
  <c r="AB29" i="8"/>
  <c r="AD29" i="8"/>
  <c r="AE29" i="8"/>
  <c r="C30" i="8"/>
  <c r="D30" i="8"/>
  <c r="E30" i="8"/>
  <c r="F30" i="8"/>
  <c r="G30" i="8"/>
  <c r="H30" i="8"/>
  <c r="I30" i="8"/>
  <c r="J30" i="8"/>
  <c r="K30" i="8"/>
  <c r="L30" i="8"/>
  <c r="Q30" i="8"/>
  <c r="R30" i="8"/>
  <c r="S30" i="8"/>
  <c r="T30" i="8"/>
  <c r="V30" i="8"/>
  <c r="W30" i="8"/>
  <c r="X30" i="8"/>
  <c r="Y30" i="8"/>
  <c r="Z30" i="8"/>
  <c r="AA30" i="8"/>
  <c r="AB30" i="8"/>
  <c r="AD30" i="8"/>
  <c r="AE30" i="8"/>
  <c r="C31" i="8"/>
  <c r="D31" i="8"/>
  <c r="E31" i="8"/>
  <c r="F31" i="8"/>
  <c r="G31" i="8"/>
  <c r="H31" i="8"/>
  <c r="I31" i="8"/>
  <c r="J31" i="8"/>
  <c r="K31" i="8"/>
  <c r="L31" i="8"/>
  <c r="Q31" i="8"/>
  <c r="R31" i="8"/>
  <c r="S31" i="8"/>
  <c r="T31" i="8"/>
  <c r="V31" i="8"/>
  <c r="W31" i="8"/>
  <c r="X31" i="8"/>
  <c r="Y31" i="8"/>
  <c r="Z31" i="8"/>
  <c r="AA31" i="8"/>
  <c r="AB31" i="8"/>
  <c r="AD31" i="8"/>
  <c r="AE31" i="8"/>
  <c r="C32" i="8"/>
  <c r="D32" i="8"/>
  <c r="E32" i="8"/>
  <c r="F32" i="8"/>
  <c r="G32" i="8"/>
  <c r="H32" i="8"/>
  <c r="I32" i="8"/>
  <c r="J32" i="8"/>
  <c r="K32" i="8"/>
  <c r="L32" i="8"/>
  <c r="Q32" i="8"/>
  <c r="R32" i="8"/>
  <c r="S32" i="8"/>
  <c r="T32" i="8"/>
  <c r="V32" i="8"/>
  <c r="W32" i="8"/>
  <c r="X32" i="8"/>
  <c r="Y32" i="8"/>
  <c r="Z32" i="8"/>
  <c r="AA32" i="8"/>
  <c r="AB32" i="8"/>
  <c r="AD32" i="8"/>
  <c r="AE32" i="8"/>
  <c r="C33" i="8"/>
  <c r="D33" i="8"/>
  <c r="E33" i="8"/>
  <c r="F33" i="8"/>
  <c r="G33" i="8"/>
  <c r="H33" i="8"/>
  <c r="I33" i="8"/>
  <c r="J33" i="8"/>
  <c r="K33" i="8"/>
  <c r="L33" i="8"/>
  <c r="Q33" i="8"/>
  <c r="R33" i="8"/>
  <c r="S33" i="8"/>
  <c r="T33" i="8"/>
  <c r="V33" i="8"/>
  <c r="W33" i="8"/>
  <c r="X33" i="8"/>
  <c r="Y33" i="8"/>
  <c r="Z33" i="8"/>
  <c r="AA33" i="8"/>
  <c r="AB33" i="8"/>
  <c r="AD33" i="8"/>
  <c r="AE33" i="8"/>
  <c r="C40" i="8"/>
  <c r="D40" i="8"/>
  <c r="E40" i="8"/>
  <c r="F40" i="8"/>
  <c r="G40" i="8"/>
  <c r="H40" i="8"/>
  <c r="I40" i="8"/>
  <c r="J40" i="8"/>
  <c r="K40" i="8"/>
  <c r="L40" i="8"/>
  <c r="Q40" i="8"/>
  <c r="R40" i="8"/>
  <c r="S40" i="8"/>
  <c r="T40" i="8"/>
  <c r="V40" i="8"/>
  <c r="W40" i="8"/>
  <c r="X40" i="8"/>
  <c r="Y40" i="8"/>
  <c r="Z40" i="8"/>
  <c r="AA40" i="8"/>
  <c r="AB40" i="8"/>
  <c r="AD40" i="8"/>
  <c r="AE40" i="8"/>
  <c r="C41" i="8"/>
  <c r="D41" i="8"/>
  <c r="E41" i="8"/>
  <c r="F41" i="8"/>
  <c r="G41" i="8"/>
  <c r="H41" i="8"/>
  <c r="I41" i="8"/>
  <c r="J41" i="8"/>
  <c r="K41" i="8"/>
  <c r="L41" i="8"/>
  <c r="Q41" i="8"/>
  <c r="R41" i="8"/>
  <c r="S41" i="8"/>
  <c r="T41" i="8"/>
  <c r="V41" i="8"/>
  <c r="W41" i="8"/>
  <c r="X41" i="8"/>
  <c r="Y41" i="8"/>
  <c r="Z41" i="8"/>
  <c r="AA41" i="8"/>
  <c r="AB41" i="8"/>
  <c r="AD41" i="8"/>
  <c r="AE41" i="8"/>
  <c r="C42" i="8"/>
  <c r="D42" i="8"/>
  <c r="E42" i="8"/>
  <c r="F42" i="8"/>
  <c r="G42" i="8"/>
  <c r="H42" i="8"/>
  <c r="I42" i="8"/>
  <c r="J42" i="8"/>
  <c r="K42" i="8"/>
  <c r="L42" i="8"/>
  <c r="Q42" i="8"/>
  <c r="R42" i="8"/>
  <c r="S42" i="8"/>
  <c r="T42" i="8"/>
  <c r="V42" i="8"/>
  <c r="W42" i="8"/>
  <c r="X42" i="8"/>
  <c r="Y42" i="8"/>
  <c r="Z42" i="8"/>
  <c r="AA42" i="8"/>
  <c r="AB42" i="8"/>
  <c r="AD42" i="8"/>
  <c r="AE42" i="8"/>
  <c r="C43" i="8"/>
  <c r="D43" i="8"/>
  <c r="E43" i="8"/>
  <c r="F43" i="8"/>
  <c r="G43" i="8"/>
  <c r="H43" i="8"/>
  <c r="I43" i="8"/>
  <c r="J43" i="8"/>
  <c r="K43" i="8"/>
  <c r="L43" i="8"/>
  <c r="Q43" i="8"/>
  <c r="R43" i="8"/>
  <c r="S43" i="8"/>
  <c r="T43" i="8"/>
  <c r="V43" i="8"/>
  <c r="W43" i="8"/>
  <c r="X43" i="8"/>
  <c r="Y43" i="8"/>
  <c r="Z43" i="8"/>
  <c r="AA43" i="8"/>
  <c r="AB43" i="8"/>
  <c r="AD43" i="8"/>
  <c r="AE43" i="8"/>
  <c r="C44" i="8"/>
  <c r="D44" i="8"/>
  <c r="E44" i="8"/>
  <c r="F44" i="8"/>
  <c r="G44" i="8"/>
  <c r="H44" i="8"/>
  <c r="I44" i="8"/>
  <c r="J44" i="8"/>
  <c r="K44" i="8"/>
  <c r="L44" i="8"/>
  <c r="Q44" i="8"/>
  <c r="R44" i="8"/>
  <c r="S44" i="8"/>
  <c r="T44" i="8"/>
  <c r="V44" i="8"/>
  <c r="W44" i="8"/>
  <c r="X44" i="8"/>
  <c r="Y44" i="8"/>
  <c r="Z44" i="8"/>
  <c r="AA44" i="8"/>
  <c r="AB44" i="8"/>
  <c r="AD44" i="8"/>
  <c r="AE44" i="8"/>
  <c r="C45" i="8"/>
  <c r="D45" i="8"/>
  <c r="E45" i="8"/>
  <c r="F45" i="8"/>
  <c r="G45" i="8"/>
  <c r="H45" i="8"/>
  <c r="I45" i="8"/>
  <c r="J45" i="8"/>
  <c r="K45" i="8"/>
  <c r="L45" i="8"/>
  <c r="Q45" i="8"/>
  <c r="R45" i="8"/>
  <c r="S45" i="8"/>
  <c r="T45" i="8"/>
  <c r="V45" i="8"/>
  <c r="W45" i="8"/>
  <c r="X45" i="8"/>
  <c r="Y45" i="8"/>
  <c r="Z45" i="8"/>
  <c r="AA45" i="8"/>
  <c r="AB45" i="8"/>
  <c r="AD45" i="8"/>
  <c r="AE45" i="8"/>
  <c r="C46" i="8"/>
  <c r="D46" i="8"/>
  <c r="E46" i="8"/>
  <c r="F46" i="8"/>
  <c r="G46" i="8"/>
  <c r="H46" i="8"/>
  <c r="I46" i="8"/>
  <c r="J46" i="8"/>
  <c r="K46" i="8"/>
  <c r="L46" i="8"/>
  <c r="Q46" i="8"/>
  <c r="R46" i="8"/>
  <c r="S46" i="8"/>
  <c r="T46" i="8"/>
  <c r="V46" i="8"/>
  <c r="W46" i="8"/>
  <c r="X46" i="8"/>
  <c r="Y46" i="8"/>
  <c r="Z46" i="8"/>
  <c r="AA46" i="8"/>
  <c r="AB46" i="8"/>
  <c r="AD46" i="8"/>
  <c r="AE46" i="8"/>
  <c r="C47" i="8"/>
  <c r="D47" i="8"/>
  <c r="E47" i="8"/>
  <c r="F47" i="8"/>
  <c r="G47" i="8"/>
  <c r="H47" i="8"/>
  <c r="I47" i="8"/>
  <c r="J47" i="8"/>
  <c r="K47" i="8"/>
  <c r="L47" i="8"/>
  <c r="Q47" i="8"/>
  <c r="R47" i="8"/>
  <c r="S47" i="8"/>
  <c r="T47" i="8"/>
  <c r="V47" i="8"/>
  <c r="W47" i="8"/>
  <c r="X47" i="8"/>
  <c r="Y47" i="8"/>
  <c r="Z47" i="8"/>
  <c r="AA47" i="8"/>
  <c r="AB47" i="8"/>
  <c r="AD47" i="8"/>
  <c r="AE47" i="8"/>
  <c r="C48" i="8"/>
  <c r="D48" i="8"/>
  <c r="E48" i="8"/>
  <c r="F48" i="8"/>
  <c r="G48" i="8"/>
  <c r="H48" i="8"/>
  <c r="I48" i="8"/>
  <c r="J48" i="8"/>
  <c r="K48" i="8"/>
  <c r="L48" i="8"/>
  <c r="Q48" i="8"/>
  <c r="R48" i="8"/>
  <c r="S48" i="8"/>
  <c r="T48" i="8"/>
  <c r="V48" i="8"/>
  <c r="W48" i="8"/>
  <c r="X48" i="8"/>
  <c r="Y48" i="8"/>
  <c r="Z48" i="8"/>
  <c r="AA48" i="8"/>
  <c r="AB48" i="8"/>
  <c r="AD48" i="8"/>
  <c r="AE48" i="8"/>
  <c r="C49" i="8"/>
  <c r="D49" i="8"/>
  <c r="E49" i="8"/>
  <c r="F49" i="8"/>
  <c r="G49" i="8"/>
  <c r="H49" i="8"/>
  <c r="I49" i="8"/>
  <c r="J49" i="8"/>
  <c r="K49" i="8"/>
  <c r="L49" i="8"/>
  <c r="Q49" i="8"/>
  <c r="R49" i="8"/>
  <c r="S49" i="8"/>
  <c r="T49" i="8"/>
  <c r="V49" i="8"/>
  <c r="W49" i="8"/>
  <c r="X49" i="8"/>
  <c r="Y49" i="8"/>
  <c r="Z49" i="8"/>
  <c r="AA49" i="8"/>
  <c r="AB49" i="8"/>
  <c r="AD49" i="8"/>
  <c r="AE49" i="8"/>
  <c r="C56" i="8"/>
  <c r="D56" i="8"/>
  <c r="E56" i="8"/>
  <c r="F56" i="8"/>
  <c r="G56" i="8"/>
  <c r="H56" i="8"/>
  <c r="I56" i="8"/>
  <c r="J56" i="8"/>
  <c r="K56" i="8"/>
  <c r="L56" i="8"/>
  <c r="Q56" i="8"/>
  <c r="R56" i="8"/>
  <c r="S56" i="8"/>
  <c r="T56" i="8"/>
  <c r="V56" i="8"/>
  <c r="W56" i="8"/>
  <c r="X56" i="8"/>
  <c r="Y56" i="8"/>
  <c r="Z56" i="8"/>
  <c r="AA56" i="8"/>
  <c r="AB56" i="8"/>
  <c r="AD56" i="8"/>
  <c r="AE56" i="8"/>
  <c r="C57" i="8"/>
  <c r="D57" i="8"/>
  <c r="E57" i="8"/>
  <c r="F57" i="8"/>
  <c r="G57" i="8"/>
  <c r="H57" i="8"/>
  <c r="I57" i="8"/>
  <c r="J57" i="8"/>
  <c r="K57" i="8"/>
  <c r="L57" i="8"/>
  <c r="Q57" i="8"/>
  <c r="R57" i="8"/>
  <c r="S57" i="8"/>
  <c r="T57" i="8"/>
  <c r="V57" i="8"/>
  <c r="W57" i="8"/>
  <c r="X57" i="8"/>
  <c r="Y57" i="8"/>
  <c r="Z57" i="8"/>
  <c r="AA57" i="8"/>
  <c r="AB57" i="8"/>
  <c r="AD57" i="8"/>
  <c r="AE57" i="8"/>
  <c r="C58" i="8"/>
  <c r="D58" i="8"/>
  <c r="E58" i="8"/>
  <c r="F58" i="8"/>
  <c r="G58" i="8"/>
  <c r="H58" i="8"/>
  <c r="I58" i="8"/>
  <c r="J58" i="8"/>
  <c r="K58" i="8"/>
  <c r="L58" i="8"/>
  <c r="Q58" i="8"/>
  <c r="R58" i="8"/>
  <c r="S58" i="8"/>
  <c r="T58" i="8"/>
  <c r="V58" i="8"/>
  <c r="W58" i="8"/>
  <c r="X58" i="8"/>
  <c r="Y58" i="8"/>
  <c r="Z58" i="8"/>
  <c r="AA58" i="8"/>
  <c r="AB58" i="8"/>
  <c r="AD58" i="8"/>
  <c r="AE58" i="8"/>
  <c r="C59" i="8"/>
  <c r="D59" i="8"/>
  <c r="E59" i="8"/>
  <c r="F59" i="8"/>
  <c r="G59" i="8"/>
  <c r="H59" i="8"/>
  <c r="I59" i="8"/>
  <c r="J59" i="8"/>
  <c r="K59" i="8"/>
  <c r="L59" i="8"/>
  <c r="Q59" i="8"/>
  <c r="R59" i="8"/>
  <c r="S59" i="8"/>
  <c r="T59" i="8"/>
  <c r="V59" i="8"/>
  <c r="W59" i="8"/>
  <c r="X59" i="8"/>
  <c r="Y59" i="8"/>
  <c r="Z59" i="8"/>
  <c r="AA59" i="8"/>
  <c r="AB59" i="8"/>
  <c r="AD59" i="8"/>
  <c r="AE59" i="8"/>
  <c r="C60" i="8"/>
  <c r="D60" i="8"/>
  <c r="E60" i="8"/>
  <c r="F60" i="8"/>
  <c r="G60" i="8"/>
  <c r="H60" i="8"/>
  <c r="I60" i="8"/>
  <c r="J60" i="8"/>
  <c r="K60" i="8"/>
  <c r="L60" i="8"/>
  <c r="Q60" i="8"/>
  <c r="R60" i="8"/>
  <c r="S60" i="8"/>
  <c r="T60" i="8"/>
  <c r="V60" i="8"/>
  <c r="W60" i="8"/>
  <c r="X60" i="8"/>
  <c r="Y60" i="8"/>
  <c r="Z60" i="8"/>
  <c r="AA60" i="8"/>
  <c r="AB60" i="8"/>
  <c r="AD60" i="8"/>
  <c r="AE60" i="8"/>
  <c r="C61" i="8"/>
  <c r="D61" i="8"/>
  <c r="E61" i="8"/>
  <c r="F61" i="8"/>
  <c r="G61" i="8"/>
  <c r="H61" i="8"/>
  <c r="I61" i="8"/>
  <c r="J61" i="8"/>
  <c r="K61" i="8"/>
  <c r="L61" i="8"/>
  <c r="Q61" i="8"/>
  <c r="R61" i="8"/>
  <c r="S61" i="8"/>
  <c r="T61" i="8"/>
  <c r="V61" i="8"/>
  <c r="W61" i="8"/>
  <c r="X61" i="8"/>
  <c r="Y61" i="8"/>
  <c r="Z61" i="8"/>
  <c r="AA61" i="8"/>
  <c r="AB61" i="8"/>
  <c r="AD61" i="8"/>
  <c r="AE61" i="8"/>
  <c r="C62" i="8"/>
  <c r="D62" i="8"/>
  <c r="E62" i="8"/>
  <c r="F62" i="8"/>
  <c r="G62" i="8"/>
  <c r="H62" i="8"/>
  <c r="I62" i="8"/>
  <c r="J62" i="8"/>
  <c r="K62" i="8"/>
  <c r="L62" i="8"/>
  <c r="Q62" i="8"/>
  <c r="R62" i="8"/>
  <c r="S62" i="8"/>
  <c r="T62" i="8"/>
  <c r="V62" i="8"/>
  <c r="W62" i="8"/>
  <c r="X62" i="8"/>
  <c r="Y62" i="8"/>
  <c r="Z62" i="8"/>
  <c r="AA62" i="8"/>
  <c r="AB62" i="8"/>
  <c r="AD62" i="8"/>
  <c r="AE62" i="8"/>
  <c r="C63" i="8"/>
  <c r="D63" i="8"/>
  <c r="E63" i="8"/>
  <c r="F63" i="8"/>
  <c r="G63" i="8"/>
  <c r="H63" i="8"/>
  <c r="I63" i="8"/>
  <c r="J63" i="8"/>
  <c r="K63" i="8"/>
  <c r="L63" i="8"/>
  <c r="Q63" i="8"/>
  <c r="R63" i="8"/>
  <c r="S63" i="8"/>
  <c r="T63" i="8"/>
  <c r="V63" i="8"/>
  <c r="W63" i="8"/>
  <c r="X63" i="8"/>
  <c r="Y63" i="8"/>
  <c r="Z63" i="8"/>
  <c r="AA63" i="8"/>
  <c r="AB63" i="8"/>
  <c r="AD63" i="8"/>
  <c r="AE63" i="8"/>
  <c r="C64" i="8"/>
  <c r="D64" i="8"/>
  <c r="E64" i="8"/>
  <c r="F64" i="8"/>
  <c r="G64" i="8"/>
  <c r="H64" i="8"/>
  <c r="I64" i="8"/>
  <c r="J64" i="8"/>
  <c r="K64" i="8"/>
  <c r="L64" i="8"/>
  <c r="Q64" i="8"/>
  <c r="R64" i="8"/>
  <c r="S64" i="8"/>
  <c r="T64" i="8"/>
  <c r="V64" i="8"/>
  <c r="W64" i="8"/>
  <c r="X64" i="8"/>
  <c r="Y64" i="8"/>
  <c r="Z64" i="8"/>
  <c r="AA64" i="8"/>
  <c r="AB64" i="8"/>
  <c r="AD64" i="8"/>
  <c r="AE64" i="8"/>
  <c r="C65" i="8"/>
  <c r="D65" i="8"/>
  <c r="E65" i="8"/>
  <c r="F65" i="8"/>
  <c r="G65" i="8"/>
  <c r="H65" i="8"/>
  <c r="I65" i="8"/>
  <c r="J65" i="8"/>
  <c r="K65" i="8"/>
  <c r="L65" i="8"/>
  <c r="Q65" i="8"/>
  <c r="R65" i="8"/>
  <c r="S65" i="8"/>
  <c r="T65" i="8"/>
  <c r="V65" i="8"/>
  <c r="W65" i="8"/>
  <c r="X65" i="8"/>
  <c r="Y65" i="8"/>
  <c r="Z65" i="8"/>
  <c r="AA65" i="8"/>
  <c r="AB65" i="8"/>
  <c r="AD65" i="8"/>
  <c r="AE65" i="8"/>
  <c r="AE13" i="8"/>
  <c r="AD13" i="8"/>
  <c r="Z13" i="8"/>
  <c r="Y13" i="8"/>
  <c r="X13" i="8"/>
  <c r="V13" i="8"/>
  <c r="T13" i="8"/>
  <c r="R13" i="8"/>
  <c r="Q13" i="8"/>
  <c r="I13" i="8"/>
  <c r="J13" i="8"/>
  <c r="K13" i="8"/>
  <c r="H13" i="8"/>
  <c r="G13" i="8"/>
  <c r="AB13" i="8"/>
  <c r="AA13" i="8"/>
  <c r="W13" i="8"/>
  <c r="L13" i="8"/>
  <c r="S13" i="8"/>
  <c r="D13" i="8"/>
  <c r="F13" i="8"/>
  <c r="C3" i="8"/>
  <c r="C4" i="8"/>
  <c r="C5" i="8"/>
  <c r="C6" i="8"/>
  <c r="C7" i="8"/>
  <c r="C2" i="8"/>
  <c r="AG11" i="6"/>
  <c r="AY11" i="6" s="1"/>
  <c r="AG12" i="6"/>
  <c r="AY12" i="6" s="1"/>
  <c r="AG13" i="6"/>
  <c r="AG14" i="6"/>
  <c r="AG15" i="6"/>
  <c r="AG16" i="6"/>
  <c r="AG17" i="6"/>
  <c r="AG18" i="6"/>
  <c r="AG19" i="6"/>
  <c r="AG20" i="6"/>
  <c r="AG21" i="6"/>
  <c r="AG22" i="6"/>
  <c r="AG23" i="6"/>
  <c r="AG24" i="6"/>
  <c r="AG25" i="6"/>
  <c r="AG26" i="6"/>
  <c r="AG27" i="6"/>
  <c r="AG28" i="6"/>
  <c r="AG29" i="6"/>
  <c r="AG30" i="6"/>
  <c r="AG31" i="6"/>
  <c r="AG32" i="6"/>
  <c r="AG33" i="6"/>
  <c r="AG34" i="6"/>
  <c r="AO34" i="6"/>
  <c r="AG35" i="6"/>
  <c r="AG36" i="6"/>
  <c r="AG37" i="6"/>
  <c r="AG38" i="6"/>
  <c r="AG39" i="6"/>
  <c r="AG10" i="6"/>
  <c r="AY10" i="6" s="1"/>
  <c r="AI33" i="6" l="1"/>
  <c r="AX33" i="6"/>
  <c r="AU33" i="6"/>
  <c r="AV33" i="6"/>
  <c r="AN29" i="6"/>
  <c r="AU29" i="6"/>
  <c r="AV29" i="6"/>
  <c r="AX29" i="6"/>
  <c r="AM28" i="6"/>
  <c r="AU28" i="6"/>
  <c r="AV28" i="6"/>
  <c r="AX28" i="6"/>
  <c r="AH27" i="6"/>
  <c r="AV27" i="6"/>
  <c r="AX27" i="6"/>
  <c r="AU27" i="6"/>
  <c r="AH19" i="6"/>
  <c r="AV19" i="6"/>
  <c r="AU19" i="6"/>
  <c r="AX19" i="6"/>
  <c r="AI25" i="6"/>
  <c r="AU25" i="6"/>
  <c r="AX25" i="6"/>
  <c r="AV25" i="6"/>
  <c r="AH36" i="6"/>
  <c r="AU36" i="6"/>
  <c r="AV36" i="6"/>
  <c r="AX36" i="6"/>
  <c r="AN21" i="6"/>
  <c r="AU21" i="6"/>
  <c r="AV21" i="6"/>
  <c r="AX21" i="6"/>
  <c r="AH35" i="6"/>
  <c r="AV35" i="6"/>
  <c r="AU35" i="6"/>
  <c r="AX35" i="6"/>
  <c r="AH20" i="6"/>
  <c r="AU20" i="6"/>
  <c r="AV20" i="6"/>
  <c r="AX20" i="6"/>
  <c r="AH34" i="6"/>
  <c r="AX34" i="6"/>
  <c r="AU34" i="6"/>
  <c r="AV34" i="6"/>
  <c r="AH26" i="6"/>
  <c r="AX26" i="6"/>
  <c r="AU26" i="6"/>
  <c r="AV26" i="6"/>
  <c r="AH18" i="6"/>
  <c r="AX18" i="6"/>
  <c r="AU18" i="6"/>
  <c r="AV18" i="6"/>
  <c r="AK16" i="6"/>
  <c r="AU16" i="6"/>
  <c r="AV16" i="6"/>
  <c r="AX16" i="6"/>
  <c r="AM38" i="6"/>
  <c r="AX38" i="6"/>
  <c r="AU38" i="6"/>
  <c r="AV38" i="6"/>
  <c r="AK31" i="6"/>
  <c r="AV31" i="6"/>
  <c r="AX31" i="6"/>
  <c r="AU31" i="6"/>
  <c r="AK23" i="6"/>
  <c r="AV23" i="6"/>
  <c r="AX23" i="6"/>
  <c r="AU23" i="6"/>
  <c r="AK15" i="6"/>
  <c r="AV15" i="6"/>
  <c r="AX15" i="6"/>
  <c r="AU15" i="6"/>
  <c r="AI17" i="6"/>
  <c r="AU17" i="6"/>
  <c r="AX17" i="6"/>
  <c r="AV17" i="6"/>
  <c r="AL39" i="6"/>
  <c r="AV39" i="6"/>
  <c r="AX39" i="6"/>
  <c r="AU39" i="6"/>
  <c r="AK32" i="6"/>
  <c r="AU32" i="6"/>
  <c r="AV32" i="6"/>
  <c r="AX32" i="6"/>
  <c r="AK24" i="6"/>
  <c r="AU24" i="6"/>
  <c r="AV24" i="6"/>
  <c r="AX24" i="6"/>
  <c r="AN37" i="6"/>
  <c r="AU37" i="6"/>
  <c r="AX37" i="6"/>
  <c r="AV37" i="6"/>
  <c r="AM30" i="6"/>
  <c r="AX30" i="6"/>
  <c r="AU30" i="6"/>
  <c r="AV30" i="6"/>
  <c r="AM22" i="6"/>
  <c r="AX22" i="6"/>
  <c r="AU22" i="6"/>
  <c r="AV22" i="6"/>
  <c r="AL14" i="6"/>
  <c r="AV14" i="6"/>
  <c r="AU14" i="6"/>
  <c r="AX14" i="6"/>
  <c r="AH13" i="6"/>
  <c r="AV13" i="6"/>
  <c r="AU13" i="6"/>
  <c r="AX13" i="6"/>
  <c r="AH12" i="6"/>
  <c r="AV12" i="6"/>
  <c r="AX12" i="6"/>
  <c r="AU12" i="6"/>
  <c r="AV10" i="6"/>
  <c r="AU10" i="6"/>
  <c r="AH11" i="6"/>
  <c r="AX11" i="6"/>
  <c r="AU11" i="6"/>
  <c r="AV11" i="6"/>
  <c r="AX10" i="6"/>
  <c r="AW10" i="6"/>
  <c r="AH10" i="6"/>
  <c r="AO36" i="6"/>
  <c r="AJ23" i="6"/>
  <c r="AR16" i="6"/>
  <c r="AK13" i="6"/>
  <c r="AH25" i="6"/>
  <c r="AW28" i="6"/>
  <c r="AQ16" i="6"/>
  <c r="AS12" i="6"/>
  <c r="AO20" i="6"/>
  <c r="AK37" i="6"/>
  <c r="AR14" i="6"/>
  <c r="AR39" i="6"/>
  <c r="AL37" i="6"/>
  <c r="AH29" i="6"/>
  <c r="AQ24" i="6"/>
  <c r="AP20" i="6"/>
  <c r="AS14" i="6"/>
  <c r="AT29" i="6"/>
  <c r="AW37" i="6"/>
  <c r="AS29" i="6"/>
  <c r="AW19" i="6"/>
  <c r="AN16" i="6"/>
  <c r="AT13" i="6"/>
  <c r="AR12" i="6"/>
  <c r="AW32" i="6"/>
  <c r="AQ29" i="6"/>
  <c r="AS13" i="6"/>
  <c r="AL12" i="6"/>
  <c r="AT37" i="6"/>
  <c r="AN36" i="6"/>
  <c r="AP29" i="6"/>
  <c r="AO21" i="6"/>
  <c r="AO18" i="6"/>
  <c r="AQ13" i="6"/>
  <c r="AO29" i="6"/>
  <c r="AW14" i="6"/>
  <c r="AW11" i="6"/>
  <c r="AP37" i="6"/>
  <c r="AM37" i="6"/>
  <c r="AW35" i="6"/>
  <c r="AO31" i="6"/>
  <c r="AK29" i="6"/>
  <c r="AW20" i="6"/>
  <c r="AJ13" i="6"/>
  <c r="AS22" i="6"/>
  <c r="AJ14" i="6"/>
  <c r="AP30" i="6"/>
  <c r="AQ28" i="6"/>
  <c r="AI37" i="6"/>
  <c r="AM32" i="6"/>
  <c r="AO28" i="6"/>
  <c r="AO27" i="6"/>
  <c r="AH14" i="6"/>
  <c r="AS28" i="6"/>
  <c r="AQ39" i="6"/>
  <c r="AS37" i="6"/>
  <c r="AJ37" i="6"/>
  <c r="AN32" i="6"/>
  <c r="AS27" i="6"/>
  <c r="AJ39" i="6"/>
  <c r="AR37" i="6"/>
  <c r="AL30" i="6"/>
  <c r="AI39" i="6"/>
  <c r="AQ37" i="6"/>
  <c r="AH37" i="6"/>
  <c r="AI32" i="6"/>
  <c r="AJ30" i="6"/>
  <c r="AJ29" i="6"/>
  <c r="AL28" i="6"/>
  <c r="AN27" i="6"/>
  <c r="AP21" i="6"/>
  <c r="AJ16" i="6"/>
  <c r="AH16" i="6"/>
  <c r="AK28" i="6"/>
  <c r="AM27" i="6"/>
  <c r="AR23" i="6"/>
  <c r="AO37" i="6"/>
  <c r="AW36" i="6"/>
  <c r="AQ31" i="6"/>
  <c r="AI28" i="6"/>
  <c r="AK27" i="6"/>
  <c r="AQ23" i="6"/>
  <c r="AP14" i="6"/>
  <c r="AO15" i="6"/>
  <c r="AO14" i="6"/>
  <c r="AI31" i="6"/>
  <c r="AT28" i="6"/>
  <c r="AW27" i="6"/>
  <c r="AI23" i="6"/>
  <c r="AJ15" i="6"/>
  <c r="AN14" i="6"/>
  <c r="AK14" i="6"/>
  <c r="AS38" i="6"/>
  <c r="AK39" i="6"/>
  <c r="AP38" i="6"/>
  <c r="AM36" i="6"/>
  <c r="AW34" i="6"/>
  <c r="AJ32" i="6"/>
  <c r="AJ31" i="6"/>
  <c r="AK30" i="6"/>
  <c r="AR29" i="6"/>
  <c r="AI29" i="6"/>
  <c r="AR28" i="6"/>
  <c r="AJ28" i="6"/>
  <c r="AP25" i="6"/>
  <c r="AP24" i="6"/>
  <c r="AR22" i="6"/>
  <c r="AW21" i="6"/>
  <c r="AM21" i="6"/>
  <c r="AN20" i="6"/>
  <c r="AW18" i="6"/>
  <c r="AW16" i="6"/>
  <c r="AI16" i="6"/>
  <c r="AI15" i="6"/>
  <c r="AQ14" i="6"/>
  <c r="AI14" i="6"/>
  <c r="AR13" i="6"/>
  <c r="AI13" i="6"/>
  <c r="AO12" i="6"/>
  <c r="AL36" i="6"/>
  <c r="AO24" i="6"/>
  <c r="AP22" i="6"/>
  <c r="AL21" i="6"/>
  <c r="AM20" i="6"/>
  <c r="AN12" i="6"/>
  <c r="AL38" i="6"/>
  <c r="AS36" i="6"/>
  <c r="AK36" i="6"/>
  <c r="AS35" i="6"/>
  <c r="AR32" i="6"/>
  <c r="AH32" i="6"/>
  <c r="AH30" i="6"/>
  <c r="AP28" i="6"/>
  <c r="AH28" i="6"/>
  <c r="AN24" i="6"/>
  <c r="AO22" i="6"/>
  <c r="AT21" i="6"/>
  <c r="AK21" i="6"/>
  <c r="AT20" i="6"/>
  <c r="AL20" i="6"/>
  <c r="AS19" i="6"/>
  <c r="AO13" i="6"/>
  <c r="AW12" i="6"/>
  <c r="AM12" i="6"/>
  <c r="AS11" i="6"/>
  <c r="AK38" i="6"/>
  <c r="AR36" i="6"/>
  <c r="AW33" i="6"/>
  <c r="AJ21" i="6"/>
  <c r="AW13" i="6"/>
  <c r="AN13" i="6"/>
  <c r="AO11" i="6"/>
  <c r="AJ36" i="6"/>
  <c r="AO35" i="6"/>
  <c r="AQ32" i="6"/>
  <c r="AT30" i="6"/>
  <c r="AW24" i="6"/>
  <c r="AM24" i="6"/>
  <c r="AL22" i="6"/>
  <c r="AS20" i="6"/>
  <c r="AO19" i="6"/>
  <c r="AJ38" i="6"/>
  <c r="AQ36" i="6"/>
  <c r="AN35" i="6"/>
  <c r="AP33" i="6"/>
  <c r="AP32" i="6"/>
  <c r="AW31" i="6"/>
  <c r="AS30" i="6"/>
  <c r="AW29" i="6"/>
  <c r="AM29" i="6"/>
  <c r="AN28" i="6"/>
  <c r="AJ24" i="6"/>
  <c r="AK22" i="6"/>
  <c r="AR21" i="6"/>
  <c r="AI21" i="6"/>
  <c r="AR20" i="6"/>
  <c r="AJ20" i="6"/>
  <c r="AN19" i="6"/>
  <c r="AP17" i="6"/>
  <c r="AP16" i="6"/>
  <c r="AR15" i="6"/>
  <c r="AM14" i="6"/>
  <c r="AM13" i="6"/>
  <c r="AK12" i="6"/>
  <c r="AN11" i="6"/>
  <c r="AR38" i="6"/>
  <c r="AO38" i="6"/>
  <c r="AT36" i="6"/>
  <c r="AS21" i="6"/>
  <c r="AK20" i="6"/>
  <c r="AW17" i="6"/>
  <c r="AW15" i="6"/>
  <c r="AW38" i="6"/>
  <c r="AI36" i="6"/>
  <c r="AS39" i="6"/>
  <c r="AT38" i="6"/>
  <c r="AH38" i="6"/>
  <c r="AP36" i="6"/>
  <c r="AM35" i="6"/>
  <c r="AH33" i="6"/>
  <c r="AO32" i="6"/>
  <c r="AR31" i="6"/>
  <c r="AR30" i="6"/>
  <c r="AL29" i="6"/>
  <c r="AW26" i="6"/>
  <c r="AI24" i="6"/>
  <c r="AW22" i="6"/>
  <c r="AJ22" i="6"/>
  <c r="AQ21" i="6"/>
  <c r="AH21" i="6"/>
  <c r="AQ20" i="6"/>
  <c r="AI20" i="6"/>
  <c r="AM19" i="6"/>
  <c r="AO17" i="6"/>
  <c r="AO16" i="6"/>
  <c r="AQ15" i="6"/>
  <c r="AT14" i="6"/>
  <c r="AL13" i="6"/>
  <c r="AT12" i="6"/>
  <c r="AJ12" i="6"/>
  <c r="AM11" i="6"/>
  <c r="AK35" i="6"/>
  <c r="AO26" i="6"/>
  <c r="AR24" i="6"/>
  <c r="AH24" i="6"/>
  <c r="AT22" i="6"/>
  <c r="AH22" i="6"/>
  <c r="AK19" i="6"/>
  <c r="AH17" i="6"/>
  <c r="AN26" i="6"/>
  <c r="AW25" i="6"/>
  <c r="AN18" i="6"/>
  <c r="AP39" i="6"/>
  <c r="AH39" i="6"/>
  <c r="AQ38" i="6"/>
  <c r="AI38" i="6"/>
  <c r="AT35" i="6"/>
  <c r="AL35" i="6"/>
  <c r="AM34" i="6"/>
  <c r="AN33" i="6"/>
  <c r="AP31" i="6"/>
  <c r="AH31" i="6"/>
  <c r="AQ30" i="6"/>
  <c r="AI30" i="6"/>
  <c r="AT27" i="6"/>
  <c r="AL27" i="6"/>
  <c r="AM26" i="6"/>
  <c r="AN25" i="6"/>
  <c r="AP23" i="6"/>
  <c r="AH23" i="6"/>
  <c r="AQ22" i="6"/>
  <c r="AI22" i="6"/>
  <c r="AT19" i="6"/>
  <c r="AL19" i="6"/>
  <c r="AM18" i="6"/>
  <c r="AN17" i="6"/>
  <c r="AP15" i="6"/>
  <c r="AH15" i="6"/>
  <c r="AT11" i="6"/>
  <c r="AL11" i="6"/>
  <c r="AN34" i="6"/>
  <c r="AO25" i="6"/>
  <c r="AL34" i="6"/>
  <c r="AT26" i="6"/>
  <c r="AL26" i="6"/>
  <c r="AM25" i="6"/>
  <c r="AW23" i="6"/>
  <c r="AO23" i="6"/>
  <c r="AT18" i="6"/>
  <c r="AL18" i="6"/>
  <c r="AM17" i="6"/>
  <c r="AK11" i="6"/>
  <c r="AJ19" i="6"/>
  <c r="AS18" i="6"/>
  <c r="AK18" i="6"/>
  <c r="AT17" i="6"/>
  <c r="AL17" i="6"/>
  <c r="AM16" i="6"/>
  <c r="AN15" i="6"/>
  <c r="AP13" i="6"/>
  <c r="AQ12" i="6"/>
  <c r="AI12" i="6"/>
  <c r="AR11" i="6"/>
  <c r="AJ11" i="6"/>
  <c r="AT34" i="6"/>
  <c r="AR35" i="6"/>
  <c r="AS34" i="6"/>
  <c r="AL33" i="6"/>
  <c r="AW30" i="6"/>
  <c r="AO30" i="6"/>
  <c r="AS26" i="6"/>
  <c r="AR34" i="6"/>
  <c r="AJ34" i="6"/>
  <c r="AS33" i="6"/>
  <c r="AK33" i="6"/>
  <c r="AT32" i="6"/>
  <c r="AL32" i="6"/>
  <c r="AM31" i="6"/>
  <c r="AN30" i="6"/>
  <c r="AQ27" i="6"/>
  <c r="AI27" i="6"/>
  <c r="AR26" i="6"/>
  <c r="AJ26" i="6"/>
  <c r="AS25" i="6"/>
  <c r="AK25" i="6"/>
  <c r="AT24" i="6"/>
  <c r="AL24" i="6"/>
  <c r="AM23" i="6"/>
  <c r="AN22" i="6"/>
  <c r="AQ19" i="6"/>
  <c r="AI19" i="6"/>
  <c r="AR18" i="6"/>
  <c r="AJ18" i="6"/>
  <c r="AS17" i="6"/>
  <c r="AK17" i="6"/>
  <c r="AT16" i="6"/>
  <c r="AL16" i="6"/>
  <c r="AM15" i="6"/>
  <c r="AP12" i="6"/>
  <c r="AQ11" i="6"/>
  <c r="AI11" i="6"/>
  <c r="AO33" i="6"/>
  <c r="AW39" i="6"/>
  <c r="AO39" i="6"/>
  <c r="AM33" i="6"/>
  <c r="AN39" i="6"/>
  <c r="AJ35" i="6"/>
  <c r="AK34" i="6"/>
  <c r="AT33" i="6"/>
  <c r="AN31" i="6"/>
  <c r="AR27" i="6"/>
  <c r="AJ27" i="6"/>
  <c r="AK26" i="6"/>
  <c r="AT25" i="6"/>
  <c r="AL25" i="6"/>
  <c r="AN23" i="6"/>
  <c r="AR19" i="6"/>
  <c r="AM39" i="6"/>
  <c r="AN38" i="6"/>
  <c r="AQ35" i="6"/>
  <c r="AI35" i="6"/>
  <c r="AT39" i="6"/>
  <c r="AP35" i="6"/>
  <c r="AQ34" i="6"/>
  <c r="AI34" i="6"/>
  <c r="AR33" i="6"/>
  <c r="AJ33" i="6"/>
  <c r="AS32" i="6"/>
  <c r="AT31" i="6"/>
  <c r="AL31" i="6"/>
  <c r="AP27" i="6"/>
  <c r="AQ26" i="6"/>
  <c r="AI26" i="6"/>
  <c r="AR25" i="6"/>
  <c r="AJ25" i="6"/>
  <c r="AS24" i="6"/>
  <c r="AT23" i="6"/>
  <c r="AL23" i="6"/>
  <c r="AP19" i="6"/>
  <c r="AQ18" i="6"/>
  <c r="AI18" i="6"/>
  <c r="AR17" i="6"/>
  <c r="AJ17" i="6"/>
  <c r="AS16" i="6"/>
  <c r="AT15" i="6"/>
  <c r="AL15" i="6"/>
  <c r="AP11" i="6"/>
  <c r="AP34" i="6"/>
  <c r="AQ33" i="6"/>
  <c r="AS31" i="6"/>
  <c r="AP26" i="6"/>
  <c r="AQ25" i="6"/>
  <c r="AS23" i="6"/>
  <c r="AP18" i="6"/>
  <c r="AQ17" i="6"/>
  <c r="AS15" i="6"/>
  <c r="AP10" i="6"/>
  <c r="AI10" i="6"/>
  <c r="AQ10" i="6"/>
  <c r="AR10" i="6"/>
  <c r="AS10" i="6"/>
  <c r="AL10" i="6"/>
  <c r="AT10" i="6"/>
  <c r="AJ10" i="6"/>
  <c r="AK10" i="6"/>
  <c r="AK8" i="6" s="1"/>
  <c r="C5" i="7" s="1"/>
  <c r="AM10" i="6"/>
  <c r="AN10" i="6"/>
  <c r="AO10" i="6"/>
  <c r="AO9" i="6"/>
  <c r="AW9" i="6"/>
  <c r="AP9" i="6"/>
  <c r="AI9" i="6"/>
  <c r="AQ9" i="6"/>
  <c r="AT9" i="6"/>
  <c r="AN9" i="6"/>
  <c r="AJ9" i="6"/>
  <c r="AR9" i="6"/>
  <c r="AK9" i="6"/>
  <c r="AS9" i="6"/>
  <c r="AL9" i="6"/>
  <c r="AM9" i="6"/>
  <c r="AP8" i="6" l="1"/>
  <c r="C10" i="7" s="1"/>
  <c r="G10" i="7" s="1"/>
  <c r="AM8" i="6"/>
  <c r="C7" i="7" s="1"/>
  <c r="G7" i="7" s="1"/>
  <c r="AJ8" i="6"/>
  <c r="C4" i="7" s="1"/>
  <c r="G4" i="7" s="1"/>
  <c r="AH8" i="6"/>
  <c r="C2" i="7" s="1"/>
  <c r="G2" i="7" s="1"/>
  <c r="AT8" i="6"/>
  <c r="C14" i="7" s="1"/>
  <c r="G14" i="7" s="1"/>
  <c r="AW8" i="6"/>
  <c r="C17" i="7" s="1"/>
  <c r="AU8" i="6"/>
  <c r="C15" i="7" s="1"/>
  <c r="G15" i="7" s="1"/>
  <c r="AL8" i="6"/>
  <c r="C6" i="7" s="1"/>
  <c r="G6" i="7" s="1"/>
  <c r="AY8" i="6"/>
  <c r="C19" i="7" s="1"/>
  <c r="G19" i="7" s="1"/>
  <c r="AV8" i="6"/>
  <c r="C16" i="7" s="1"/>
  <c r="G16" i="7" s="1"/>
  <c r="AS8" i="6"/>
  <c r="C13" i="7" s="1"/>
  <c r="G13" i="7" s="1"/>
  <c r="AX8" i="6"/>
  <c r="C18" i="7" s="1"/>
  <c r="AO8" i="6"/>
  <c r="C9" i="7" s="1"/>
  <c r="AR8" i="6"/>
  <c r="C12" i="7" s="1"/>
  <c r="G12" i="7" s="1"/>
  <c r="AN8" i="6"/>
  <c r="C8" i="7" s="1"/>
  <c r="G8" i="7" s="1"/>
  <c r="AQ8" i="6"/>
  <c r="C11" i="7" s="1"/>
  <c r="G11" i="7" s="1"/>
  <c r="AI8" i="6"/>
  <c r="C3" i="7" s="1"/>
  <c r="G5" i="7"/>
  <c r="H19" i="7" l="1"/>
  <c r="H18" i="7"/>
  <c r="G18" i="7"/>
  <c r="H13" i="7"/>
  <c r="H17" i="7"/>
  <c r="G17" i="7"/>
  <c r="H9" i="7"/>
  <c r="G9" i="7"/>
  <c r="G3" i="7"/>
  <c r="H3" i="7"/>
  <c r="H2" i="7"/>
  <c r="H16" i="7"/>
  <c r="H5" i="7"/>
  <c r="H7" i="7"/>
  <c r="H11" i="7"/>
  <c r="H15" i="7"/>
  <c r="H8" i="7"/>
  <c r="H4" i="7"/>
  <c r="H6" i="7"/>
  <c r="H14" i="7"/>
  <c r="H12" i="7"/>
  <c r="H10" i="7"/>
  <c r="G23" i="7" l="1"/>
  <c r="H23" i="7"/>
  <c r="B5" i="6" l="1"/>
</calcChain>
</file>

<file path=xl/sharedStrings.xml><?xml version="1.0" encoding="utf-8"?>
<sst xmlns="http://schemas.openxmlformats.org/spreadsheetml/2006/main" count="452" uniqueCount="267">
  <si>
    <t>実施する</t>
    <rPh sb="0" eb="2">
      <t>ジッシ</t>
    </rPh>
    <phoneticPr fontId="1"/>
  </si>
  <si>
    <t>AC</t>
    <phoneticPr fontId="1"/>
  </si>
  <si>
    <t>全光束値（ルーメン、lm）を測定したい</t>
  </si>
  <si>
    <t>■全光束値（ルーメン、lm）を測定したい</t>
    <rPh sb="1" eb="4">
      <t>ゼンコウソク</t>
    </rPh>
    <rPh sb="4" eb="5">
      <t>チ</t>
    </rPh>
    <rPh sb="15" eb="17">
      <t>ソクテイ</t>
    </rPh>
    <phoneticPr fontId="1"/>
  </si>
  <si>
    <t>■照度（ルクス、lx）を測定したい</t>
    <rPh sb="1" eb="3">
      <t>ショウド</t>
    </rPh>
    <rPh sb="12" eb="14">
      <t>ソクテイ</t>
    </rPh>
    <phoneticPr fontId="1"/>
  </si>
  <si>
    <t>■光度（カンデラ、cd）を測定したい</t>
    <rPh sb="1" eb="3">
      <t>コウド</t>
    </rPh>
    <rPh sb="13" eb="15">
      <t>ソクテイ</t>
    </rPh>
    <phoneticPr fontId="1"/>
  </si>
  <si>
    <t>■消費電力、電流、電圧を測定したい</t>
    <rPh sb="1" eb="5">
      <t>ショウヒデンリョク</t>
    </rPh>
    <rPh sb="6" eb="8">
      <t>デンリュウ</t>
    </rPh>
    <rPh sb="9" eb="11">
      <t>デンアツ</t>
    </rPh>
    <rPh sb="12" eb="14">
      <t>ソクテイ</t>
    </rPh>
    <phoneticPr fontId="1"/>
  </si>
  <si>
    <t>■波長ごとの出力を測定したい</t>
    <rPh sb="1" eb="3">
      <t>ハチョウ</t>
    </rPh>
    <rPh sb="6" eb="8">
      <t>シュツリョク</t>
    </rPh>
    <rPh sb="9" eb="11">
      <t>ソクテイ</t>
    </rPh>
    <phoneticPr fontId="1"/>
  </si>
  <si>
    <t>■色彩情報（色度、色温度、演色評価数）を測定したい</t>
    <rPh sb="1" eb="3">
      <t>シキサイ</t>
    </rPh>
    <rPh sb="3" eb="5">
      <t>ジョウホウ</t>
    </rPh>
    <rPh sb="6" eb="8">
      <t>シキド</t>
    </rPh>
    <rPh sb="9" eb="12">
      <t>イロオンド</t>
    </rPh>
    <rPh sb="13" eb="18">
      <t>エンショクヒョウカスウ</t>
    </rPh>
    <rPh sb="20" eb="22">
      <t>ソクテイ</t>
    </rPh>
    <phoneticPr fontId="1"/>
  </si>
  <si>
    <t>■光フリッカ（ちらつき）を調査したい</t>
    <rPh sb="1" eb="2">
      <t>ヒカリ</t>
    </rPh>
    <rPh sb="13" eb="15">
      <t>チョウサ</t>
    </rPh>
    <phoneticPr fontId="1"/>
  </si>
  <si>
    <t>ご要望</t>
    <rPh sb="1" eb="3">
      <t>ヨウボウ</t>
    </rPh>
    <phoneticPr fontId="1"/>
  </si>
  <si>
    <t>　正面方向のみの測定をしたい</t>
    <rPh sb="1" eb="5">
      <t>ショウメンホウコウ</t>
    </rPh>
    <rPh sb="8" eb="10">
      <t>ソクテイ</t>
    </rPh>
    <phoneticPr fontId="1"/>
  </si>
  <si>
    <t>　光度の角度分布（配光）を測定したい</t>
    <rPh sb="1" eb="3">
      <t>コウド</t>
    </rPh>
    <rPh sb="4" eb="6">
      <t>カクド</t>
    </rPh>
    <rPh sb="6" eb="8">
      <t>ブンプ</t>
    </rPh>
    <rPh sb="9" eb="11">
      <t>ハイコウ</t>
    </rPh>
    <rPh sb="13" eb="15">
      <t>ソクテイ</t>
    </rPh>
    <phoneticPr fontId="1"/>
  </si>
  <si>
    <t>備考、注意点</t>
    <rPh sb="0" eb="2">
      <t>ビコウ</t>
    </rPh>
    <rPh sb="3" eb="6">
      <t>チュウイテン</t>
    </rPh>
    <phoneticPr fontId="1"/>
  </si>
  <si>
    <t>　○分光放射照度（μW/cm2 nm）の測定</t>
    <rPh sb="2" eb="8">
      <t>ブンコウホウシャショウド</t>
    </rPh>
    <rPh sb="20" eb="22">
      <t>ソクテイ</t>
    </rPh>
    <phoneticPr fontId="1"/>
  </si>
  <si>
    <t>　　測定波長範囲→250nmから900nm</t>
    <rPh sb="2" eb="4">
      <t>ソクテイ</t>
    </rPh>
    <rPh sb="4" eb="6">
      <t>ハチョウ</t>
    </rPh>
    <rPh sb="6" eb="8">
      <t>ハンイ</t>
    </rPh>
    <phoneticPr fontId="1"/>
  </si>
  <si>
    <t>　　測定波長範囲→900nmから2500nm</t>
    <rPh sb="2" eb="4">
      <t>ソクテイ</t>
    </rPh>
    <rPh sb="4" eb="6">
      <t>ハチョウ</t>
    </rPh>
    <rPh sb="6" eb="8">
      <t>ハンイ</t>
    </rPh>
    <phoneticPr fontId="1"/>
  </si>
  <si>
    <t>　　測定波長範囲→380nmから780nm</t>
    <rPh sb="2" eb="4">
      <t>ソクテイ</t>
    </rPh>
    <rPh sb="4" eb="6">
      <t>ハチョウ</t>
    </rPh>
    <rPh sb="6" eb="8">
      <t>ハンイ</t>
    </rPh>
    <phoneticPr fontId="1"/>
  </si>
  <si>
    <t>　○分光全放射束（W/nm）の測定</t>
    <rPh sb="2" eb="8">
      <t>ブンコウゼンホウ</t>
    </rPh>
    <rPh sb="15" eb="17">
      <t>ソクテイ</t>
    </rPh>
    <phoneticPr fontId="1"/>
  </si>
  <si>
    <t>TM11511</t>
  </si>
  <si>
    <t>TM11511　全光束測定 配光測定によるもの</t>
    <phoneticPr fontId="1"/>
  </si>
  <si>
    <t>TM11711　分光全放射束測定
TM11721　分光全放射束測定 全光束（積分球内配置光学系）の算出</t>
    <phoneticPr fontId="1"/>
  </si>
  <si>
    <t>TM11111　光度測定</t>
    <phoneticPr fontId="1"/>
  </si>
  <si>
    <t>TM11411　配光測定
TM11412　配光測定 （同一試料の追加）</t>
    <phoneticPr fontId="1"/>
  </si>
  <si>
    <t>TM11811　色彩測定(直射光学系）</t>
    <phoneticPr fontId="1"/>
  </si>
  <si>
    <t>TM11711　分光全放射束測定
TM11731　分光全放射束測定 色彩（積分球内配置光学系）の算出</t>
    <phoneticPr fontId="1"/>
  </si>
  <si>
    <t>TM11211　照度測定</t>
    <phoneticPr fontId="1"/>
  </si>
  <si>
    <t>TM11611　光学時間応答度試験</t>
    <phoneticPr fontId="1"/>
  </si>
  <si>
    <t>TM11911　照明製品の消費電力測定</t>
    <phoneticPr fontId="1"/>
  </si>
  <si>
    <t>TM11311　分光放射照度測定 250nmから900nm</t>
    <phoneticPr fontId="1"/>
  </si>
  <si>
    <t>TM11321　分光放射照度測定 900nmから2500nm</t>
    <phoneticPr fontId="1"/>
  </si>
  <si>
    <t>　積分球を使って時間的な変動を測定する（相対値）</t>
    <rPh sb="1" eb="4">
      <t>セキブンキュウ</t>
    </rPh>
    <rPh sb="5" eb="6">
      <t>ツカ</t>
    </rPh>
    <rPh sb="8" eb="10">
      <t>ジカン</t>
    </rPh>
    <rPh sb="10" eb="11">
      <t>テキ</t>
    </rPh>
    <rPh sb="12" eb="14">
      <t>ヘンドウ</t>
    </rPh>
    <rPh sb="15" eb="17">
      <t>ソクテイ</t>
    </rPh>
    <rPh sb="20" eb="23">
      <t>ソウタイチ</t>
    </rPh>
    <phoneticPr fontId="1"/>
  </si>
  <si>
    <t>TM11A11　全光束の時間変動測定(相対値） 最初の30分
TM11A12　全光束の時間変動測定(相対値） 追加30分毎</t>
    <rPh sb="24" eb="26">
      <t>サイショ</t>
    </rPh>
    <rPh sb="29" eb="30">
      <t>フン</t>
    </rPh>
    <rPh sb="55" eb="57">
      <t>ツイカ</t>
    </rPh>
    <rPh sb="60" eb="61">
      <t>ゴト</t>
    </rPh>
    <phoneticPr fontId="1"/>
  </si>
  <si>
    <t>TM11711　分光全放射束測定</t>
    <phoneticPr fontId="1"/>
  </si>
  <si>
    <t>TM11B11　青色光網膜傷害のリスクグループ評価試験</t>
    <phoneticPr fontId="1"/>
  </si>
  <si>
    <t>-</t>
    <phoneticPr fontId="1"/>
  </si>
  <si>
    <t>No.</t>
    <phoneticPr fontId="1"/>
  </si>
  <si>
    <t>試験品名称
（報告書に記載される名称です）</t>
    <rPh sb="0" eb="2">
      <t>シケン</t>
    </rPh>
    <rPh sb="2" eb="3">
      <t>ヒン</t>
    </rPh>
    <rPh sb="3" eb="5">
      <t>メイショウ</t>
    </rPh>
    <rPh sb="7" eb="10">
      <t>ホウコクショ</t>
    </rPh>
    <rPh sb="11" eb="13">
      <t>キサイ</t>
    </rPh>
    <rPh sb="16" eb="18">
      <t>メイショウ</t>
    </rPh>
    <phoneticPr fontId="1"/>
  </si>
  <si>
    <t>給電方法</t>
    <rPh sb="0" eb="2">
      <t>キュウデン</t>
    </rPh>
    <rPh sb="2" eb="4">
      <t>ホウホウ</t>
    </rPh>
    <phoneticPr fontId="1"/>
  </si>
  <si>
    <t>例</t>
    <rPh sb="0" eb="1">
      <t>レイ</t>
    </rPh>
    <phoneticPr fontId="1"/>
  </si>
  <si>
    <t>周波数</t>
    <rPh sb="0" eb="3">
      <t>シュウハスウ</t>
    </rPh>
    <phoneticPr fontId="1"/>
  </si>
  <si>
    <t>点灯姿勢</t>
    <rPh sb="0" eb="2">
      <t>テントウ</t>
    </rPh>
    <rPh sb="1" eb="2">
      <t>ハイテン</t>
    </rPh>
    <rPh sb="2" eb="4">
      <t>シセイ</t>
    </rPh>
    <phoneticPr fontId="1"/>
  </si>
  <si>
    <t>数値</t>
    <rPh sb="0" eb="2">
      <t>スウチ</t>
    </rPh>
    <phoneticPr fontId="1"/>
  </si>
  <si>
    <t>ABC-001</t>
    <phoneticPr fontId="1"/>
  </si>
  <si>
    <t>積分球を使って測定する
（JIS C 7801の方法）</t>
    <phoneticPr fontId="1"/>
  </si>
  <si>
    <t>配光装置を使って測定する
（JIS C 8105-5の方法）</t>
    <phoneticPr fontId="1"/>
  </si>
  <si>
    <t>光度（カンデラ、cd）を測定したい</t>
  </si>
  <si>
    <t>光度の角度分布（配光）を測定</t>
    <phoneticPr fontId="1"/>
  </si>
  <si>
    <t>断面数</t>
    <rPh sb="0" eb="2">
      <t>ダンメン</t>
    </rPh>
    <rPh sb="2" eb="3">
      <t>スウ</t>
    </rPh>
    <phoneticPr fontId="1"/>
  </si>
  <si>
    <t>光源正面方向
の色彩情報</t>
    <phoneticPr fontId="1"/>
  </si>
  <si>
    <t>全方向の平均的な
色彩情報</t>
    <phoneticPr fontId="1"/>
  </si>
  <si>
    <t>波長ごとの出力を測定したい</t>
  </si>
  <si>
    <t>分光放射照度（μW/cm2 nm）の測定</t>
    <phoneticPr fontId="1"/>
  </si>
  <si>
    <t>250nmから900nm</t>
    <phoneticPr fontId="1"/>
  </si>
  <si>
    <t>900nmから2500nm</t>
    <phoneticPr fontId="1"/>
  </si>
  <si>
    <t>測定距離 cm
(30cm-200cmの範囲で1cm刻み)</t>
    <rPh sb="0" eb="2">
      <t>ソクテイ</t>
    </rPh>
    <rPh sb="2" eb="4">
      <t>キョリ</t>
    </rPh>
    <phoneticPr fontId="1"/>
  </si>
  <si>
    <t>予備点灯時間 分
（0分から60分の範囲で1分刻み）</t>
    <rPh sb="0" eb="2">
      <t>ヨビ</t>
    </rPh>
    <rPh sb="2" eb="4">
      <t>テントウ</t>
    </rPh>
    <rPh sb="4" eb="6">
      <t>ジカン</t>
    </rPh>
    <rPh sb="7" eb="8">
      <t>フン</t>
    </rPh>
    <phoneticPr fontId="1"/>
  </si>
  <si>
    <t>380nmから780nm</t>
    <phoneticPr fontId="1"/>
  </si>
  <si>
    <t>試験名＼試験品名</t>
  </si>
  <si>
    <t>コード</t>
  </si>
  <si>
    <t>合計</t>
  </si>
  <si>
    <t>全光束 配光測定</t>
  </si>
  <si>
    <t>分光全放射束</t>
  </si>
  <si>
    <t>TM11711</t>
  </si>
  <si>
    <t>全光束の算出（積分球内配置光学系）</t>
  </si>
  <si>
    <t>TM11721</t>
  </si>
  <si>
    <t>色彩の算出（積分球内配置光学系）</t>
  </si>
  <si>
    <t>TM11731</t>
  </si>
  <si>
    <t>配光測定</t>
  </si>
  <si>
    <t>TM11411</t>
  </si>
  <si>
    <t>配光測定（2断面目以降）</t>
  </si>
  <si>
    <t>TM11412</t>
  </si>
  <si>
    <t>光度</t>
  </si>
  <si>
    <t>TM11111</t>
  </si>
  <si>
    <t>照度</t>
  </si>
  <si>
    <t>TM11211</t>
  </si>
  <si>
    <t>色彩（直射光学系）</t>
  </si>
  <si>
    <t>TM11811</t>
  </si>
  <si>
    <t>光フリッカ</t>
  </si>
  <si>
    <t>TM11611</t>
  </si>
  <si>
    <t>消費電力測定</t>
  </si>
  <si>
    <t>TM11911</t>
  </si>
  <si>
    <t>分光放射照度(250nmから900nm)</t>
  </si>
  <si>
    <t>TM11311</t>
  </si>
  <si>
    <t>分光放射照度(900nmから2500nm)</t>
  </si>
  <si>
    <t>TM11321</t>
  </si>
  <si>
    <t>TM11A11</t>
  </si>
  <si>
    <t>TM11A12</t>
  </si>
  <si>
    <t>リスクグループ評価</t>
  </si>
  <si>
    <t>TM11B11</t>
  </si>
  <si>
    <t>測定距離</t>
    <rPh sb="0" eb="2">
      <t>ソクテイ</t>
    </rPh>
    <rPh sb="2" eb="4">
      <t>キョリ</t>
    </rPh>
    <phoneticPr fontId="1"/>
  </si>
  <si>
    <t>青色光のリスクについて評価したい</t>
  </si>
  <si>
    <t>電流
or
電圧</t>
    <rPh sb="0" eb="2">
      <t>デンリュウ</t>
    </rPh>
    <rPh sb="6" eb="8">
      <t>デンアツ</t>
    </rPh>
    <phoneticPr fontId="1"/>
  </si>
  <si>
    <t>AC
or
DC</t>
    <phoneticPr fontId="1"/>
  </si>
  <si>
    <t>正面方向のみ
の測定</t>
    <phoneticPr fontId="1"/>
  </si>
  <si>
    <t>色彩情報（色度、色温度、演色評価数）
を測定したい</t>
    <phoneticPr fontId="1"/>
  </si>
  <si>
    <t>光フリッカ（ちらつき）
を調査したい</t>
    <phoneticPr fontId="1"/>
  </si>
  <si>
    <t>消費電力、電流、電圧
を測定したい</t>
    <phoneticPr fontId="1"/>
  </si>
  <si>
    <t>分光全放射束（W/nm）
の測定</t>
    <phoneticPr fontId="1"/>
  </si>
  <si>
    <t>積分球を使って
時間的な変動を
測定する（相対値）</t>
    <phoneticPr fontId="1"/>
  </si>
  <si>
    <t>照度（ルクス、lx）
を測定したい</t>
    <phoneticPr fontId="1"/>
  </si>
  <si>
    <t>積算される試験コード</t>
    <rPh sb="0" eb="2">
      <t>セキサン</t>
    </rPh>
    <rPh sb="5" eb="7">
      <t>シケン</t>
    </rPh>
    <phoneticPr fontId="1"/>
  </si>
  <si>
    <t>そのままの形で照明製品として用いるものを測定する方法です。
ランプ単体やモジュール単体の測定には向きません。
全光束値のみの報告となります。
光度分布（配光）に関するデータは報告内容に含まれません。</t>
    <rPh sb="5" eb="6">
      <t>カタチ</t>
    </rPh>
    <rPh sb="7" eb="9">
      <t>ショウメイ</t>
    </rPh>
    <rPh sb="9" eb="11">
      <t>セイヒン</t>
    </rPh>
    <rPh sb="14" eb="15">
      <t>モチ</t>
    </rPh>
    <rPh sb="20" eb="22">
      <t>ソクテイ</t>
    </rPh>
    <rPh sb="24" eb="26">
      <t>ホウホウ</t>
    </rPh>
    <rPh sb="33" eb="35">
      <t>タンタイ</t>
    </rPh>
    <rPh sb="41" eb="43">
      <t>タンタイ</t>
    </rPh>
    <rPh sb="44" eb="46">
      <t>ソクテイ</t>
    </rPh>
    <rPh sb="48" eb="49">
      <t>ム</t>
    </rPh>
    <rPh sb="55" eb="58">
      <t>ゼンコウソク</t>
    </rPh>
    <rPh sb="58" eb="59">
      <t>チ</t>
    </rPh>
    <rPh sb="62" eb="64">
      <t>ホウコク</t>
    </rPh>
    <rPh sb="71" eb="73">
      <t>コウド</t>
    </rPh>
    <rPh sb="73" eb="75">
      <t>ブンプ</t>
    </rPh>
    <rPh sb="76" eb="78">
      <t>ハイコウ</t>
    </rPh>
    <rPh sb="80" eb="81">
      <t>カン</t>
    </rPh>
    <rPh sb="87" eb="89">
      <t>ホウコク</t>
    </rPh>
    <rPh sb="89" eb="91">
      <t>ナイヨウ</t>
    </rPh>
    <rPh sb="92" eb="93">
      <t>フク</t>
    </rPh>
    <phoneticPr fontId="1"/>
  </si>
  <si>
    <t>概ね、1cd以上の光量から測定が可能です。</t>
    <phoneticPr fontId="1"/>
  </si>
  <si>
    <t>　全方向の平均的な色彩情報を測定したい
　（JIS Z 8724 附属書Cの入射条件dに相当）</t>
    <rPh sb="1" eb="4">
      <t>ゼンホウコウ</t>
    </rPh>
    <rPh sb="5" eb="8">
      <t>ヘイキンテキ</t>
    </rPh>
    <rPh sb="9" eb="11">
      <t>シキサイ</t>
    </rPh>
    <rPh sb="11" eb="13">
      <t>ジョウホウ</t>
    </rPh>
    <rPh sb="14" eb="16">
      <t>ソクテイ</t>
    </rPh>
    <phoneticPr fontId="1"/>
  </si>
  <si>
    <t>　光源正面方向の色彩情報を測定したい
　（JIS Z 8724 附属書Cの入射条件cに相当）</t>
    <rPh sb="1" eb="3">
      <t>コウゲン</t>
    </rPh>
    <rPh sb="3" eb="7">
      <t>ショウメンホウコウ</t>
    </rPh>
    <rPh sb="8" eb="10">
      <t>シキサイ</t>
    </rPh>
    <rPh sb="10" eb="12">
      <t>ジョウホウ</t>
    </rPh>
    <rPh sb="13" eb="15">
      <t>ソクテイ</t>
    </rPh>
    <rPh sb="43" eb="45">
      <t>ソウトウ</t>
    </rPh>
    <phoneticPr fontId="1"/>
  </si>
  <si>
    <t>　積分球を使って測定する
　（JIS C 7801またはJIS C 8152-2の方法に相当）</t>
    <rPh sb="1" eb="4">
      <t>セキブンキュウ</t>
    </rPh>
    <rPh sb="5" eb="6">
      <t>ツカ</t>
    </rPh>
    <rPh sb="8" eb="10">
      <t>ソクテイ</t>
    </rPh>
    <rPh sb="41" eb="43">
      <t>ホウホウ</t>
    </rPh>
    <rPh sb="44" eb="46">
      <t>ソウトウ</t>
    </rPh>
    <phoneticPr fontId="1"/>
  </si>
  <si>
    <t>　配光装置を使って測定する
　（JIS C 8105-5の方法に相当）</t>
    <rPh sb="1" eb="3">
      <t>ハイコウ</t>
    </rPh>
    <rPh sb="3" eb="5">
      <t>ソウチ</t>
    </rPh>
    <rPh sb="6" eb="7">
      <t>ツカ</t>
    </rPh>
    <rPh sb="9" eb="11">
      <t>ソクテイ</t>
    </rPh>
    <rPh sb="29" eb="31">
      <t>ホウホウ</t>
    </rPh>
    <rPh sb="32" eb="34">
      <t>ソウトウ</t>
    </rPh>
    <phoneticPr fontId="1"/>
  </si>
  <si>
    <t>周期的な光出力変動を測定します。
突発的、断続的な光出力変動は測定できません。
PSEの光フリッカの合否判断はいたしません。</t>
    <rPh sb="0" eb="3">
      <t>シュウキテキ</t>
    </rPh>
    <rPh sb="4" eb="5">
      <t>ヒカリ</t>
    </rPh>
    <rPh sb="5" eb="7">
      <t>シュツリョク</t>
    </rPh>
    <rPh sb="7" eb="9">
      <t>ヘンドウ</t>
    </rPh>
    <rPh sb="10" eb="12">
      <t>ソクテイ</t>
    </rPh>
    <rPh sb="17" eb="20">
      <t>トッパツテキ</t>
    </rPh>
    <rPh sb="21" eb="24">
      <t>ダンゾクテキ</t>
    </rPh>
    <rPh sb="25" eb="26">
      <t>ヒカリ</t>
    </rPh>
    <rPh sb="26" eb="28">
      <t>シュツリョク</t>
    </rPh>
    <rPh sb="28" eb="30">
      <t>ヘンドウ</t>
    </rPh>
    <rPh sb="31" eb="33">
      <t>ソクテイ</t>
    </rPh>
    <rPh sb="44" eb="45">
      <t>ヒカリ</t>
    </rPh>
    <rPh sb="50" eb="52">
      <t>ゴウヒ</t>
    </rPh>
    <rPh sb="52" eb="54">
      <t>ハンダン</t>
    </rPh>
    <phoneticPr fontId="1"/>
  </si>
  <si>
    <t>定電圧駆動の場合、電流値および消費電力値を報告します。
定電流駆動の場合、電圧値および消費電力値を報告します。</t>
    <rPh sb="0" eb="3">
      <t>テイデンアツ</t>
    </rPh>
    <rPh sb="3" eb="5">
      <t>クドウ</t>
    </rPh>
    <rPh sb="6" eb="8">
      <t>バアイ</t>
    </rPh>
    <rPh sb="9" eb="12">
      <t>デンリュウチ</t>
    </rPh>
    <rPh sb="15" eb="19">
      <t>ショウヒデ</t>
    </rPh>
    <rPh sb="19" eb="20">
      <t>チ</t>
    </rPh>
    <rPh sb="21" eb="23">
      <t>ホウコク</t>
    </rPh>
    <rPh sb="28" eb="31">
      <t>テイデンリュウ</t>
    </rPh>
    <rPh sb="31" eb="33">
      <t>クドウ</t>
    </rPh>
    <rPh sb="34" eb="36">
      <t>バアイ</t>
    </rPh>
    <rPh sb="37" eb="40">
      <t>デンアツチ</t>
    </rPh>
    <rPh sb="43" eb="47">
      <t>ショウヒデンリョク</t>
    </rPh>
    <rPh sb="47" eb="48">
      <t>チ</t>
    </rPh>
    <rPh sb="49" eb="51">
      <t>ホウコク</t>
    </rPh>
    <phoneticPr fontId="1"/>
  </si>
  <si>
    <r>
      <t xml:space="preserve">■青色光のリスクについて評価したい
</t>
    </r>
    <r>
      <rPr>
        <sz val="11"/>
        <color theme="1"/>
        <rFont val="ＭＳ Ｐゴシック"/>
        <family val="3"/>
        <charset val="128"/>
        <scheme val="minor"/>
      </rPr>
      <t>　JIS C 8105-1附属書JCによる方法に相当</t>
    </r>
    <rPh sb="1" eb="4">
      <t>アオイロコウ</t>
    </rPh>
    <rPh sb="12" eb="14">
      <t>ヒョウカ</t>
    </rPh>
    <rPh sb="39" eb="41">
      <t>ホウホウ</t>
    </rPh>
    <rPh sb="42" eb="44">
      <t>ソウトウ</t>
    </rPh>
    <phoneticPr fontId="1"/>
  </si>
  <si>
    <t>赤色のセルは記入必須です。</t>
    <rPh sb="0" eb="2">
      <t>アカイロ</t>
    </rPh>
    <rPh sb="6" eb="8">
      <t>キニュウ</t>
    </rPh>
    <rPh sb="8" eb="10">
      <t>ヒッス</t>
    </rPh>
    <phoneticPr fontId="1"/>
  </si>
  <si>
    <t>名称があるか</t>
    <rPh sb="0" eb="2">
      <t>メイショウ</t>
    </rPh>
    <phoneticPr fontId="1"/>
  </si>
  <si>
    <t>1.5m</t>
  </si>
  <si>
    <t>中小企業単価</t>
    <rPh sb="0" eb="4">
      <t>チュウショウキギョウ</t>
    </rPh>
    <rPh sb="4" eb="6">
      <t>タンカ</t>
    </rPh>
    <phoneticPr fontId="1"/>
  </si>
  <si>
    <t>一般企業単価</t>
    <rPh sb="0" eb="4">
      <t>イッパンキギョウ</t>
    </rPh>
    <rPh sb="4" eb="6">
      <t>タンカ</t>
    </rPh>
    <phoneticPr fontId="1"/>
  </si>
  <si>
    <t>中小企業小計</t>
    <rPh sb="0" eb="4">
      <t>チュウショウキギョウ</t>
    </rPh>
    <rPh sb="4" eb="6">
      <t>ショウケイ</t>
    </rPh>
    <phoneticPr fontId="1"/>
  </si>
  <si>
    <t>一般企業小計</t>
    <rPh sb="0" eb="4">
      <t>イッパンキギョウ</t>
    </rPh>
    <rPh sb="4" eb="6">
      <t>ショウケイ</t>
    </rPh>
    <phoneticPr fontId="1"/>
  </si>
  <si>
    <t>合計→</t>
    <rPh sb="0" eb="2">
      <t>ゴウケイ</t>
    </rPh>
    <phoneticPr fontId="1"/>
  </si>
  <si>
    <t>御社名</t>
    <rPh sb="0" eb="3">
      <t>オンシャメイ</t>
    </rPh>
    <phoneticPr fontId="1"/>
  </si>
  <si>
    <t>メールアドレス</t>
  </si>
  <si>
    <t>メールアドレス</t>
    <phoneticPr fontId="1"/>
  </si>
  <si>
    <t>ご担当者名</t>
    <rPh sb="1" eb="4">
      <t>タントウシャ</t>
    </rPh>
    <rPh sb="4" eb="5">
      <t>メイ</t>
    </rPh>
    <phoneticPr fontId="1"/>
  </si>
  <si>
    <t>ご利用カード番号</t>
    <rPh sb="1" eb="3">
      <t>リヨウ</t>
    </rPh>
    <rPh sb="6" eb="8">
      <t>バンゴウ</t>
    </rPh>
    <phoneticPr fontId="1"/>
  </si>
  <si>
    <t>お支払い方法</t>
    <rPh sb="1" eb="3">
      <t>シハラ</t>
    </rPh>
    <rPh sb="4" eb="6">
      <t>ホウホウ</t>
    </rPh>
    <phoneticPr fontId="1"/>
  </si>
  <si>
    <t>試験目的</t>
    <rPh sb="0" eb="2">
      <t>シケン</t>
    </rPh>
    <rPh sb="2" eb="4">
      <t>モクテキ</t>
    </rPh>
    <phoneticPr fontId="1"/>
  </si>
  <si>
    <t>試験報告書の
記載方法</t>
    <rPh sb="0" eb="5">
      <t>シケンホウコクショ</t>
    </rPh>
    <rPh sb="7" eb="11">
      <t>キサイホウホウ</t>
    </rPh>
    <phoneticPr fontId="1"/>
  </si>
  <si>
    <t>技術支援事業ご利用約款の内容をご理解いただいた上で、ご承諾いただけましたか？</t>
    <phoneticPr fontId="1"/>
  </si>
  <si>
    <t>お申込み後の試験報告書分割再作成が出来ないこと、および試験実施後の
試験報告書の試験品名変更が出来ないことをご承諾いただけますか？</t>
    <phoneticPr fontId="1"/>
  </si>
  <si>
    <t>お申込み後の試験項目の追加は、新規のお申込み扱いとなるため
納期が遅れることをご承諾いただけますか？</t>
    <phoneticPr fontId="1"/>
  </si>
  <si>
    <t>試験品が自社製品でない場合、
試験品名称は他社製品と特定できる名称をご利用いただけません。
上記をご理解いただいた上で、試験品名称をご記入いただいておりますか？</t>
    <phoneticPr fontId="1"/>
  </si>
  <si>
    <t>基本情報</t>
    <rPh sb="0" eb="4">
      <t>キホンジョウホウ</t>
    </rPh>
    <phoneticPr fontId="1"/>
  </si>
  <si>
    <t>ご回答欄</t>
    <rPh sb="1" eb="3">
      <t>カイトウ</t>
    </rPh>
    <rPh sb="3" eb="4">
      <t>ラン</t>
    </rPh>
    <phoneticPr fontId="1"/>
  </si>
  <si>
    <t>はい</t>
    <phoneticPr fontId="1"/>
  </si>
  <si>
    <t>いいえ</t>
    <phoneticPr fontId="1"/>
  </si>
  <si>
    <t>注意事項</t>
    <rPh sb="0" eb="4">
      <t>チュウイジコウ</t>
    </rPh>
    <phoneticPr fontId="1"/>
  </si>
  <si>
    <t>お客様→都産技研
お持ち込み方法</t>
    <rPh sb="1" eb="2">
      <t>キャク</t>
    </rPh>
    <rPh sb="2" eb="3">
      <t>サマ</t>
    </rPh>
    <rPh sb="4" eb="6">
      <t>トサン</t>
    </rPh>
    <rPh sb="6" eb="8">
      <t>ギケン</t>
    </rPh>
    <rPh sb="10" eb="11">
      <t>モ</t>
    </rPh>
    <rPh sb="12" eb="13">
      <t>コ</t>
    </rPh>
    <rPh sb="14" eb="16">
      <t>ホウホウ</t>
    </rPh>
    <phoneticPr fontId="1"/>
  </si>
  <si>
    <t>都産技研→お客様
返却方法</t>
    <rPh sb="0" eb="2">
      <t>トサン</t>
    </rPh>
    <rPh sb="2" eb="4">
      <t>ギケン</t>
    </rPh>
    <rPh sb="6" eb="8">
      <t>キャクサマ</t>
    </rPh>
    <rPh sb="9" eb="13">
      <t>ヘンキャクホウホウ</t>
    </rPh>
    <phoneticPr fontId="1"/>
  </si>
  <si>
    <t>試験品</t>
    <rPh sb="0" eb="2">
      <t>シケン</t>
    </rPh>
    <rPh sb="2" eb="3">
      <t>ヒン</t>
    </rPh>
    <phoneticPr fontId="1"/>
  </si>
  <si>
    <t>光度測定</t>
    <phoneticPr fontId="1"/>
  </si>
  <si>
    <t>配光</t>
    <phoneticPr fontId="1"/>
  </si>
  <si>
    <t>全光束測定</t>
    <phoneticPr fontId="1"/>
  </si>
  <si>
    <t>光度</t>
    <phoneticPr fontId="1"/>
  </si>
  <si>
    <t>色彩測定</t>
    <phoneticPr fontId="1"/>
  </si>
  <si>
    <t>直射</t>
    <rPh sb="0" eb="2">
      <t>チョクシャ</t>
    </rPh>
    <phoneticPr fontId="1"/>
  </si>
  <si>
    <t>照度測定</t>
    <phoneticPr fontId="1"/>
  </si>
  <si>
    <t>分光分布</t>
    <rPh sb="0" eb="4">
      <t>ブンコウブンプ</t>
    </rPh>
    <phoneticPr fontId="1"/>
  </si>
  <si>
    <t>分光放射照度</t>
    <phoneticPr fontId="1"/>
  </si>
  <si>
    <t>測定
距離m</t>
    <rPh sb="0" eb="2">
      <t>ソクテイ</t>
    </rPh>
    <rPh sb="3" eb="5">
      <t>キョリ</t>
    </rPh>
    <phoneticPr fontId="1"/>
  </si>
  <si>
    <t>光フリ
ッカ</t>
    <phoneticPr fontId="1"/>
  </si>
  <si>
    <t>Hz</t>
    <phoneticPr fontId="1"/>
  </si>
  <si>
    <t>積分
球</t>
    <phoneticPr fontId="1"/>
  </si>
  <si>
    <t>積分
球</t>
    <rPh sb="0" eb="2">
      <t>セキブン</t>
    </rPh>
    <rPh sb="3" eb="4">
      <t>キュウ</t>
    </rPh>
    <phoneticPr fontId="1"/>
  </si>
  <si>
    <t>250
900</t>
    <phoneticPr fontId="1"/>
  </si>
  <si>
    <t>900
2500</t>
    <phoneticPr fontId="1"/>
  </si>
  <si>
    <t>予備
点灯分</t>
    <rPh sb="0" eb="2">
      <t>ヨビ</t>
    </rPh>
    <rPh sb="3" eb="5">
      <t>テントウ</t>
    </rPh>
    <rPh sb="5" eb="6">
      <t>フン</t>
    </rPh>
    <phoneticPr fontId="1"/>
  </si>
  <si>
    <t>380
780</t>
    <phoneticPr fontId="1"/>
  </si>
  <si>
    <t>分光
全放
射束</t>
    <phoneticPr fontId="1"/>
  </si>
  <si>
    <t>時間
（h）</t>
    <rPh sb="0" eb="2">
      <t>ジカン</t>
    </rPh>
    <phoneticPr fontId="1"/>
  </si>
  <si>
    <t>距離 
cm</t>
    <rPh sb="0" eb="2">
      <t>キョリ</t>
    </rPh>
    <phoneticPr fontId="1"/>
  </si>
  <si>
    <t>一般照明</t>
    <rPh sb="0" eb="2">
      <t>イッパン</t>
    </rPh>
    <rPh sb="2" eb="4">
      <t>ショウメイ</t>
    </rPh>
    <phoneticPr fontId="1"/>
  </si>
  <si>
    <t>非一般照明</t>
    <rPh sb="0" eb="1">
      <t>ヒ</t>
    </rPh>
    <rPh sb="1" eb="3">
      <t>イッパ</t>
    </rPh>
    <rPh sb="3" eb="5">
      <t>ショウメイ</t>
    </rPh>
    <phoneticPr fontId="1"/>
  </si>
  <si>
    <t>・商品名、企業名が特定できない
・すべて異なる
名称としてください。</t>
    <rPh sb="20" eb="21">
      <t>コト</t>
    </rPh>
    <rPh sb="24" eb="26">
      <t>メイショウ</t>
    </rPh>
    <phoneticPr fontId="1"/>
  </si>
  <si>
    <t>基本料としてTM11411を1点積算し、1断面測定を行います。
測定断面数の追加分に対してTM11412を加算します。
測定断面数は1,2,4,6,12,18,36,60,180から選択可能です。
断面数に関わらず鉛直角ピッチは1°、鉛直角測定範囲は±175°です。
断面数の考え方は、下記YouTubeをご参照ください。
https://www.youtube.com/watch?v=puGRPpkJz-A</t>
    <rPh sb="0" eb="3">
      <t>キホンリョウ</t>
    </rPh>
    <rPh sb="15" eb="16">
      <t>テン</t>
    </rPh>
    <rPh sb="16" eb="18">
      <t>セキサン</t>
    </rPh>
    <rPh sb="21" eb="23">
      <t>ダンメン</t>
    </rPh>
    <rPh sb="23" eb="25">
      <t>ソクテイ</t>
    </rPh>
    <rPh sb="26" eb="27">
      <t>オコナ</t>
    </rPh>
    <rPh sb="32" eb="34">
      <t>ソクテイ</t>
    </rPh>
    <rPh sb="34" eb="36">
      <t>ダンメン</t>
    </rPh>
    <rPh sb="36" eb="37">
      <t>スウ</t>
    </rPh>
    <rPh sb="38" eb="40">
      <t>ツイカ</t>
    </rPh>
    <rPh sb="40" eb="41">
      <t>ブン</t>
    </rPh>
    <rPh sb="42" eb="43">
      <t>タイ</t>
    </rPh>
    <rPh sb="53" eb="55">
      <t>カサン</t>
    </rPh>
    <rPh sb="60" eb="62">
      <t>ソクテイ</t>
    </rPh>
    <rPh sb="62" eb="64">
      <t>ダンメン</t>
    </rPh>
    <rPh sb="64" eb="65">
      <t>スウ</t>
    </rPh>
    <rPh sb="91" eb="93">
      <t>センタク</t>
    </rPh>
    <rPh sb="93" eb="95">
      <t>カノウ</t>
    </rPh>
    <rPh sb="99" eb="101">
      <t>ダンメン</t>
    </rPh>
    <rPh sb="101" eb="102">
      <t>スウ</t>
    </rPh>
    <rPh sb="103" eb="104">
      <t>カカ</t>
    </rPh>
    <rPh sb="107" eb="109">
      <t>エンチョク</t>
    </rPh>
    <rPh sb="134" eb="136">
      <t>ダンメン</t>
    </rPh>
    <rPh sb="136" eb="137">
      <t>スウ</t>
    </rPh>
    <rPh sb="138" eb="139">
      <t>カンガ</t>
    </rPh>
    <rPh sb="140" eb="141">
      <t>カタ</t>
    </rPh>
    <rPh sb="143" eb="145">
      <t>カキ</t>
    </rPh>
    <rPh sb="154" eb="156">
      <t>サンショウ</t>
    </rPh>
    <phoneticPr fontId="1"/>
  </si>
  <si>
    <t>青色光</t>
    <phoneticPr fontId="1"/>
  </si>
  <si>
    <t>一般
or
非一般</t>
    <rPh sb="0" eb="2">
      <t>イッパン</t>
    </rPh>
    <rPh sb="6" eb="7">
      <t>ヒ</t>
    </rPh>
    <rPh sb="7" eb="9">
      <t>イッパン</t>
    </rPh>
    <phoneticPr fontId="1"/>
  </si>
  <si>
    <t>1ページ</t>
    <phoneticPr fontId="1"/>
  </si>
  <si>
    <t>備考など</t>
    <rPh sb="0" eb="2">
      <t>ビコウ</t>
    </rPh>
    <phoneticPr fontId="1"/>
  </si>
  <si>
    <t>2ページ</t>
    <phoneticPr fontId="1"/>
  </si>
  <si>
    <t>3ページ</t>
    <phoneticPr fontId="1"/>
  </si>
  <si>
    <t>4ページ</t>
    <phoneticPr fontId="1"/>
  </si>
  <si>
    <t>点灯姿勢</t>
    <rPh sb="0" eb="2">
      <t>テントウ</t>
    </rPh>
    <rPh sb="2" eb="4">
      <t>シセイ</t>
    </rPh>
    <phoneticPr fontId="1"/>
  </si>
  <si>
    <t>消費電力</t>
    <rPh sb="0" eb="4">
      <t>ショウヒデンリョク</t>
    </rPh>
    <phoneticPr fontId="1"/>
  </si>
  <si>
    <t>Ｎｏ</t>
    <phoneticPr fontId="1"/>
  </si>
  <si>
    <t>品質管理</t>
    <phoneticPr fontId="1"/>
  </si>
  <si>
    <t>性能評価</t>
    <phoneticPr fontId="1"/>
  </si>
  <si>
    <t>製品開発</t>
    <phoneticPr fontId="1"/>
  </si>
  <si>
    <t>技術開発</t>
    <phoneticPr fontId="1"/>
  </si>
  <si>
    <t>事故関連</t>
    <phoneticPr fontId="1"/>
  </si>
  <si>
    <t>品質証明</t>
    <phoneticPr fontId="1"/>
  </si>
  <si>
    <t>選択してください</t>
    <rPh sb="0" eb="2">
      <t>センタク</t>
    </rPh>
    <phoneticPr fontId="1"/>
  </si>
  <si>
    <t>コンビニ払い</t>
    <phoneticPr fontId="1"/>
  </si>
  <si>
    <t>銀行振込</t>
    <phoneticPr fontId="1"/>
  </si>
  <si>
    <t>原則、郵送にてお願い致します。
郵送以外の方法をご希望の場合は、ご連絡ください。</t>
    <rPh sb="0" eb="2">
      <t>ゲンソク</t>
    </rPh>
    <rPh sb="3" eb="5">
      <t>ユウソウ</t>
    </rPh>
    <rPh sb="8" eb="9">
      <t>ネガ</t>
    </rPh>
    <rPh sb="10" eb="11">
      <t>イタ</t>
    </rPh>
    <rPh sb="16" eb="18">
      <t>ユウソウ</t>
    </rPh>
    <rPh sb="18" eb="20">
      <t>イガイ</t>
    </rPh>
    <rPh sb="21" eb="23">
      <t>ホウホウ</t>
    </rPh>
    <rPh sb="25" eb="27">
      <t>キボウ</t>
    </rPh>
    <rPh sb="28" eb="30">
      <t>バアイ</t>
    </rPh>
    <rPh sb="33" eb="35">
      <t>レンラク</t>
    </rPh>
    <phoneticPr fontId="1"/>
  </si>
  <si>
    <t>原則、着払い郵送※により返却させていただきます。
その他の方法をご希望の場合は、ご連絡ください。
※ゆうパックあるいはクロネコヤマトの伝票（宛先・発送元記入済み）を試験品に同梱ください。</t>
    <rPh sb="0" eb="2">
      <t>ゲンソク</t>
    </rPh>
    <rPh sb="3" eb="5">
      <t>チャクバラ</t>
    </rPh>
    <rPh sb="6" eb="8">
      <t>ユウソウ</t>
    </rPh>
    <rPh sb="12" eb="14">
      <t>ヘンキャク</t>
    </rPh>
    <rPh sb="27" eb="28">
      <t>タ</t>
    </rPh>
    <rPh sb="29" eb="31">
      <t>ホウホウ</t>
    </rPh>
    <rPh sb="33" eb="35">
      <t>キボウ</t>
    </rPh>
    <rPh sb="36" eb="38">
      <t>バアイ</t>
    </rPh>
    <rPh sb="41" eb="43">
      <t>レンラク</t>
    </rPh>
    <rPh sb="67" eb="69">
      <t>デンピョウ</t>
    </rPh>
    <rPh sb="70" eb="72">
      <t>アテサキ</t>
    </rPh>
    <rPh sb="73" eb="76">
      <t>ハッソウモト</t>
    </rPh>
    <rPh sb="76" eb="78">
      <t>キニュウ</t>
    </rPh>
    <rPh sb="78" eb="79">
      <t>ズ</t>
    </rPh>
    <rPh sb="82" eb="84">
      <t>シケン</t>
    </rPh>
    <rPh sb="84" eb="85">
      <t>ヒン</t>
    </rPh>
    <rPh sb="86" eb="88">
      <t>ドウコン</t>
    </rPh>
    <phoneticPr fontId="1"/>
  </si>
  <si>
    <t>010company</t>
  </si>
  <si>
    <t>020tantousha</t>
  </si>
  <si>
    <t>030mailaddress</t>
  </si>
  <si>
    <t>040cardnumber</t>
  </si>
  <si>
    <t>050shiharai</t>
  </si>
  <si>
    <t>060mokuteki</t>
  </si>
  <si>
    <t>070mochikomi</t>
  </si>
  <si>
    <t>080henkyaku</t>
  </si>
  <si>
    <t>090report_kisai</t>
  </si>
  <si>
    <t>100shoudaku_1</t>
  </si>
  <si>
    <t>110shoudaku_2</t>
  </si>
  <si>
    <t>120shoudaku_3</t>
  </si>
  <si>
    <t>130shoudaku_4</t>
  </si>
  <si>
    <t>140shoudaku_5</t>
  </si>
  <si>
    <t>150shoudaku_6</t>
  </si>
  <si>
    <t>160shoudaku_7</t>
  </si>
  <si>
    <t>999version</t>
  </si>
  <si>
    <t>haisou</t>
  </si>
  <si>
    <t>chakubarai</t>
  </si>
  <si>
    <t>matomeru</t>
  </si>
  <si>
    <t>DUT_all</t>
    <phoneticPr fontId="1"/>
  </si>
  <si>
    <t>ご承諾事項（「いいえ」を選択された場合は、試験をお受けすることができません。）</t>
    <rPh sb="1" eb="3">
      <t>ショウダク</t>
    </rPh>
    <rPh sb="3" eb="5">
      <t>ジコウ</t>
    </rPh>
    <rPh sb="12" eb="14">
      <t>センタク</t>
    </rPh>
    <rPh sb="17" eb="19">
      <t>バアイ</t>
    </rPh>
    <rPh sb="21" eb="23">
      <t>シケン</t>
    </rPh>
    <rPh sb="25" eb="26">
      <t>ウ</t>
    </rPh>
    <phoneticPr fontId="1"/>
  </si>
  <si>
    <t>・試験報告書は郵送にてお届けします。
直接の引き渡しをご希望される場合には、事前に担当までご連絡ください。</t>
    <rPh sb="1" eb="6">
      <t>シケンホウコクショ</t>
    </rPh>
    <rPh sb="38" eb="40">
      <t>ジゼン</t>
    </rPh>
    <phoneticPr fontId="1"/>
  </si>
  <si>
    <t>最新版の試験受付票をダウンロードの上ご利用いただいていますか？
（お手数ですが、毎回HPからダウンロードください）</t>
    <rPh sb="34" eb="36">
      <t>テスウ</t>
    </rPh>
    <rPh sb="40" eb="42">
      <t>マイカイ</t>
    </rPh>
    <phoneticPr fontId="1"/>
  </si>
  <si>
    <t>一般照明
または
非一般照明</t>
    <rPh sb="0" eb="2">
      <t>イッパン</t>
    </rPh>
    <rPh sb="2" eb="4">
      <t>ショウメイ</t>
    </rPh>
    <rPh sb="9" eb="10">
      <t>ヒ</t>
    </rPh>
    <rPh sb="10" eb="12">
      <t>イッパン</t>
    </rPh>
    <rPh sb="12" eb="14">
      <t>ショウメイ</t>
    </rPh>
    <phoneticPr fontId="1"/>
  </si>
  <si>
    <t xml:space="preserve"> 依物光            号</t>
    <rPh sb="1" eb="2">
      <t>ヨ</t>
    </rPh>
    <rPh sb="2" eb="3">
      <t>モツ</t>
    </rPh>
    <rPh sb="3" eb="4">
      <t>ヒカリ</t>
    </rPh>
    <rPh sb="16" eb="17">
      <t>ゴウ</t>
    </rPh>
    <phoneticPr fontId="1"/>
  </si>
  <si>
    <t>TM11711、TM11721両方の積算により実施いたします。
主に、ランプやモジュールに対する測定方法です。
配光装置に取り付けが難しい光源も測定できる場合があります。</t>
    <rPh sb="15" eb="17">
      <t>リョウホウ</t>
    </rPh>
    <rPh sb="18" eb="20">
      <t>セキサン</t>
    </rPh>
    <rPh sb="23" eb="25">
      <t>ジッシ</t>
    </rPh>
    <rPh sb="32" eb="33">
      <t>オモ</t>
    </rPh>
    <rPh sb="45" eb="46">
      <t>タイ</t>
    </rPh>
    <rPh sb="48" eb="52">
      <t>ソクテイホウホウ</t>
    </rPh>
    <rPh sb="56" eb="58">
      <t>ハイコウ</t>
    </rPh>
    <rPh sb="58" eb="60">
      <t>ソウチ</t>
    </rPh>
    <rPh sb="61" eb="62">
      <t>ト</t>
    </rPh>
    <rPh sb="63" eb="64">
      <t>ツ</t>
    </rPh>
    <rPh sb="66" eb="67">
      <t>ムズカ</t>
    </rPh>
    <rPh sb="69" eb="71">
      <t>コウゲン</t>
    </rPh>
    <rPh sb="72" eb="74">
      <t>ソクテイ</t>
    </rPh>
    <rPh sb="77" eb="79">
      <t>バアイブンコウゼンホウソクテイハチョウイキ</t>
    </rPh>
    <phoneticPr fontId="1"/>
  </si>
  <si>
    <t>光源の正面方向の光度を測定します。
配光測定の鉛直角0度方向の計測と同等です。</t>
    <rPh sb="0" eb="2">
      <t>コウゲン</t>
    </rPh>
    <rPh sb="3" eb="7">
      <t>ショウメンホウコウ</t>
    </rPh>
    <rPh sb="8" eb="10">
      <t>コウド</t>
    </rPh>
    <rPh sb="11" eb="13">
      <t>ソクテイ</t>
    </rPh>
    <rPh sb="18" eb="20">
      <t>ハイコウ</t>
    </rPh>
    <rPh sb="20" eb="22">
      <t>ソクテイ</t>
    </rPh>
    <rPh sb="23" eb="25">
      <t>エンチョク</t>
    </rPh>
    <rPh sb="25" eb="26">
      <t>カク</t>
    </rPh>
    <rPh sb="27" eb="28">
      <t>ド</t>
    </rPh>
    <rPh sb="28" eb="30">
      <t>ホウコウ</t>
    </rPh>
    <rPh sb="31" eb="33">
      <t>ケイソク</t>
    </rPh>
    <rPh sb="34" eb="36">
      <t>ドウトウ</t>
    </rPh>
    <phoneticPr fontId="1"/>
  </si>
  <si>
    <t>光源の正面方向の色彩情報を取得します。</t>
    <rPh sb="0" eb="2">
      <t>コウゲン</t>
    </rPh>
    <rPh sb="3" eb="7">
      <t>ショウメンホウコウ</t>
    </rPh>
    <rPh sb="8" eb="10">
      <t>シキサイ</t>
    </rPh>
    <rPh sb="10" eb="12">
      <t>ジョウホウ</t>
    </rPh>
    <rPh sb="13" eb="15">
      <t>シュトク</t>
    </rPh>
    <phoneticPr fontId="1"/>
  </si>
  <si>
    <t>光源が全周囲に発する光の平均的な色彩情報を取得します。
TM11711、TM11731両方の積算が必要です。</t>
    <rPh sb="0" eb="2">
      <t>コウゲン</t>
    </rPh>
    <rPh sb="3" eb="6">
      <t>ゼンシュウイ</t>
    </rPh>
    <rPh sb="7" eb="8">
      <t>ハッ</t>
    </rPh>
    <rPh sb="10" eb="11">
      <t>ヒカリ</t>
    </rPh>
    <rPh sb="12" eb="15">
      <t>ヘイキンテキ</t>
    </rPh>
    <rPh sb="16" eb="18">
      <t>シキサイ</t>
    </rPh>
    <rPh sb="18" eb="20">
      <t>ジョウホウ</t>
    </rPh>
    <rPh sb="21" eb="23">
      <t>シュトク</t>
    </rPh>
    <rPh sb="46" eb="48">
      <t>セキサン</t>
    </rPh>
    <phoneticPr fontId="1"/>
  </si>
  <si>
    <t>1mあるいは1.5mでの照度を測定します。</t>
    <rPh sb="12" eb="14">
      <t>ショウド</t>
    </rPh>
    <rPh sb="15" eb="17">
      <t>ソクテイ</t>
    </rPh>
    <phoneticPr fontId="1"/>
  </si>
  <si>
    <t>ご記入後、shoumei@iri-tokyo.jpにご送付ください。</t>
    <phoneticPr fontId="1"/>
  </si>
  <si>
    <t>"ご記入前に"のシートをご参照いただき、ご希望の試験等をご記入ください。</t>
    <rPh sb="2" eb="4">
      <t>キニュウ</t>
    </rPh>
    <rPh sb="4" eb="5">
      <t>マエ</t>
    </rPh>
    <rPh sb="13" eb="15">
      <t>サンショウ</t>
    </rPh>
    <rPh sb="21" eb="23">
      <t>キボウ</t>
    </rPh>
    <rPh sb="24" eb="26">
      <t>シケン</t>
    </rPh>
    <rPh sb="26" eb="27">
      <t>トウ</t>
    </rPh>
    <rPh sb="29" eb="31">
      <t>キニュウ</t>
    </rPh>
    <phoneticPr fontId="1"/>
  </si>
  <si>
    <t>ご記入前に、ご要望の内容と試験報告書の雛形および備考や注意点をご確認ください。</t>
    <rPh sb="1" eb="3">
      <t>キニュウ</t>
    </rPh>
    <rPh sb="3" eb="4">
      <t>マエ</t>
    </rPh>
    <rPh sb="7" eb="9">
      <t>ヨウボウ</t>
    </rPh>
    <rPh sb="10" eb="12">
      <t>ナイヨウ</t>
    </rPh>
    <rPh sb="13" eb="18">
      <t>シケンホウコクショ</t>
    </rPh>
    <rPh sb="19" eb="21">
      <t>ヒナガタ</t>
    </rPh>
    <rPh sb="24" eb="26">
      <t>ビコウ</t>
    </rPh>
    <rPh sb="27" eb="30">
      <t>チュウイテン</t>
    </rPh>
    <rPh sb="32" eb="34">
      <t>カクニン</t>
    </rPh>
    <phoneticPr fontId="1"/>
  </si>
  <si>
    <t>数値
（V or A）</t>
    <rPh sb="0" eb="2">
      <t>スウチ</t>
    </rPh>
    <phoneticPr fontId="1"/>
  </si>
  <si>
    <t>数値
VorA</t>
    <rPh sb="0" eb="2">
      <t>スウチ</t>
    </rPh>
    <phoneticPr fontId="1"/>
  </si>
  <si>
    <t>電圧</t>
    <phoneticPr fontId="1"/>
  </si>
  <si>
    <t>50Hz</t>
    <phoneticPr fontId="1"/>
  </si>
  <si>
    <t>発光面が下向き</t>
    <phoneticPr fontId="1"/>
  </si>
  <si>
    <t>配光測定、全光束測定（配光測定による）、光度測定は記入必須
それ以外の試験では適用しません</t>
    <rPh sb="0" eb="2">
      <t>ハイコウ</t>
    </rPh>
    <rPh sb="2" eb="4">
      <t>ソクテイ</t>
    </rPh>
    <rPh sb="5" eb="8">
      <t>ゼンコウ</t>
    </rPh>
    <rPh sb="8" eb="10">
      <t>ソクテイ</t>
    </rPh>
    <rPh sb="11" eb="13">
      <t>ハイコウ</t>
    </rPh>
    <rPh sb="13" eb="15">
      <t>ソクテイ</t>
    </rPh>
    <rPh sb="20" eb="22">
      <t>コウド</t>
    </rPh>
    <rPh sb="22" eb="24">
      <t>ソクテイ</t>
    </rPh>
    <rPh sb="25" eb="27">
      <t>キニュウ</t>
    </rPh>
    <rPh sb="27" eb="29">
      <t>ヒッス</t>
    </rPh>
    <rPh sb="32" eb="34">
      <t>イガイ</t>
    </rPh>
    <rPh sb="35" eb="37">
      <t>シケン</t>
    </rPh>
    <rPh sb="39" eb="41">
      <t>テキヨウ</t>
    </rPh>
    <phoneticPr fontId="1"/>
  </si>
  <si>
    <t>　積分球を使って時間的な変動を測定する（絶対値）</t>
    <rPh sb="20" eb="22">
      <t>ゼッタイ</t>
    </rPh>
    <phoneticPr fontId="1"/>
  </si>
  <si>
    <t>TM11A21</t>
    <phoneticPr fontId="1"/>
  </si>
  <si>
    <t>TM11A22</t>
    <phoneticPr fontId="1"/>
  </si>
  <si>
    <t>時間変動測定相対値　最初の30分</t>
    <rPh sb="6" eb="9">
      <t>ソウタイチ</t>
    </rPh>
    <phoneticPr fontId="1"/>
  </si>
  <si>
    <t>時間変動測定絶対値　30分以降</t>
    <rPh sb="6" eb="9">
      <t>ゼッタイチ</t>
    </rPh>
    <phoneticPr fontId="1"/>
  </si>
  <si>
    <t>時間変動測定相対値　30分以降</t>
    <rPh sb="6" eb="9">
      <t>ソウタイチ</t>
    </rPh>
    <phoneticPr fontId="1"/>
  </si>
  <si>
    <t>時間変動測定絶対値　最初の30分</t>
    <rPh sb="6" eb="9">
      <t>ゼッタイチ</t>
    </rPh>
    <phoneticPr fontId="1"/>
  </si>
  <si>
    <t>TM11A21　全光束の時間変動測定(絶対値） 最初の30分
TM11A22　全光束の時間変動測定(絶対値） 追加30分毎</t>
    <rPh sb="19" eb="21">
      <t>ゼッタイ</t>
    </rPh>
    <rPh sb="50" eb="52">
      <t>ゼッタイ</t>
    </rPh>
    <phoneticPr fontId="1"/>
  </si>
  <si>
    <t>電源投入時における出力を1として、経過時間ごとの相対出力を測定します。
基本料としてTM11A11を1点積算し、30分を超えるごとにTM11A12を1点加算します。
測定は1秒ごとに行い、測定可能な最長時間は100時間です。</t>
    <rPh sb="0" eb="2">
      <t>デンゲン</t>
    </rPh>
    <rPh sb="2" eb="5">
      <t>トウニュウジ</t>
    </rPh>
    <rPh sb="9" eb="11">
      <t>シュツリョク</t>
    </rPh>
    <rPh sb="17" eb="21">
      <t>ケイカジカン</t>
    </rPh>
    <rPh sb="24" eb="26">
      <t>ソウタイ</t>
    </rPh>
    <rPh sb="26" eb="28">
      <t>シュツリョク</t>
    </rPh>
    <rPh sb="29" eb="31">
      <t>ソクテイ</t>
    </rPh>
    <rPh sb="36" eb="39">
      <t>キホンリョウ</t>
    </rPh>
    <rPh sb="51" eb="52">
      <t>テン</t>
    </rPh>
    <rPh sb="52" eb="54">
      <t>セキサン</t>
    </rPh>
    <rPh sb="57" eb="58">
      <t>フン</t>
    </rPh>
    <rPh sb="59" eb="60">
      <t>コ</t>
    </rPh>
    <rPh sb="74" eb="75">
      <t>テン</t>
    </rPh>
    <rPh sb="75" eb="77">
      <t>カサン</t>
    </rPh>
    <rPh sb="83" eb="85">
      <t>ソクテイ</t>
    </rPh>
    <rPh sb="91" eb="92">
      <t>オコナ</t>
    </rPh>
    <rPh sb="94" eb="98">
      <t>ソクテイカノウ</t>
    </rPh>
    <rPh sb="99" eb="101">
      <t>サイチョウ</t>
    </rPh>
    <rPh sb="101" eb="103">
      <t>ジカン</t>
    </rPh>
    <rPh sb="107" eb="109">
      <t>ジカン</t>
    </rPh>
    <phoneticPr fontId="1"/>
  </si>
  <si>
    <t>積分球を使って
時間的な変動を
測定する（絶対値）</t>
    <rPh sb="21" eb="23">
      <t>ゼッタイ</t>
    </rPh>
    <phoneticPr fontId="1"/>
  </si>
  <si>
    <t>測定時間（時間）</t>
    <rPh sb="0" eb="2">
      <t>ソクテイ</t>
    </rPh>
    <rPh sb="2" eb="4">
      <t>ジカン</t>
    </rPh>
    <rPh sb="5" eb="7">
      <t>ジカン</t>
    </rPh>
    <phoneticPr fontId="1"/>
  </si>
  <si>
    <t>時間的変動
相対値</t>
    <rPh sb="6" eb="9">
      <t>ソウタイチ</t>
    </rPh>
    <phoneticPr fontId="1"/>
  </si>
  <si>
    <t>時間的変動
絶対値</t>
    <rPh sb="6" eb="9">
      <t>ゼッタイチ</t>
    </rPh>
    <phoneticPr fontId="1"/>
  </si>
  <si>
    <t>時間変動相対値　最初の30分</t>
    <rPh sb="4" eb="7">
      <t>ソウタイチ</t>
    </rPh>
    <phoneticPr fontId="1"/>
  </si>
  <si>
    <t>時間変動相対値　30分以降</t>
    <rPh sb="4" eb="7">
      <t>ソウタイチ</t>
    </rPh>
    <phoneticPr fontId="1"/>
  </si>
  <si>
    <t>時間変動絶対値　最初の30分</t>
    <rPh sb="4" eb="7">
      <t>ゼッタイチ</t>
    </rPh>
    <phoneticPr fontId="1"/>
  </si>
  <si>
    <t>時間変動絶対値　30分以降</t>
    <rPh sb="4" eb="7">
      <t>ゼッタイチ</t>
    </rPh>
    <phoneticPr fontId="1"/>
  </si>
  <si>
    <t>測定波長間隔は5nmとなります。</t>
    <rPh sb="0" eb="2">
      <t>ソクテイ</t>
    </rPh>
    <rPh sb="2" eb="4">
      <t>ハチョウ</t>
    </rPh>
    <rPh sb="4" eb="6">
      <t>カンカク</t>
    </rPh>
    <phoneticPr fontId="1"/>
  </si>
  <si>
    <t>測定波長間隔は5nmとなります。</t>
    <phoneticPr fontId="1"/>
  </si>
  <si>
    <t>クレジットカード(要ご来所、ご利用可能ブランドは上部注意事項をご参照ください)</t>
    <rPh sb="15" eb="19">
      <t>リヨウカノウ</t>
    </rPh>
    <rPh sb="24" eb="26">
      <t>ジョウブ</t>
    </rPh>
    <rPh sb="26" eb="30">
      <t>チュウイジコウ</t>
    </rPh>
    <rPh sb="32" eb="34">
      <t>サンショウ</t>
    </rPh>
    <phoneticPr fontId="1"/>
  </si>
  <si>
    <t>選択してください</t>
    <rPh sb="0" eb="2">
      <t>センタク</t>
    </rPh>
    <phoneticPr fontId="1"/>
  </si>
  <si>
    <t>試作品</t>
    <rPh sb="0" eb="3">
      <t>シサクヒン</t>
    </rPh>
    <phoneticPr fontId="1"/>
  </si>
  <si>
    <t>販売前の製品</t>
    <rPh sb="0" eb="2">
      <t>ハンバイ</t>
    </rPh>
    <rPh sb="2" eb="3">
      <t>マエ</t>
    </rPh>
    <rPh sb="4" eb="6">
      <t>セイヒン</t>
    </rPh>
    <phoneticPr fontId="1"/>
  </si>
  <si>
    <t>販売中の製品</t>
    <rPh sb="0" eb="3">
      <t>ハンバイチュウ</t>
    </rPh>
    <rPh sb="4" eb="6">
      <t>セイヒン</t>
    </rPh>
    <phoneticPr fontId="1"/>
  </si>
  <si>
    <t>AC
or
DC
or
電池</t>
    <rPh sb="12" eb="14">
      <t>デンチ</t>
    </rPh>
    <phoneticPr fontId="1"/>
  </si>
  <si>
    <t>試験対象となる
製品等の開発段階</t>
    <rPh sb="0" eb="2">
      <t>シケン</t>
    </rPh>
    <rPh sb="2" eb="4">
      <t>タイショウ</t>
    </rPh>
    <rPh sb="8" eb="10">
      <t>セイヒン</t>
    </rPh>
    <rPh sb="10" eb="11">
      <t>トウ</t>
    </rPh>
    <rPh sb="12" eb="14">
      <t>カイハツ</t>
    </rPh>
    <rPh sb="14" eb="16">
      <t>ダンカイ</t>
    </rPh>
    <phoneticPr fontId="1"/>
  </si>
  <si>
    <t>選択してください</t>
  </si>
  <si>
    <t>本受付票にご記載の試験品に関する試験結果は、雛形の形式でまとめて一通の試験報告書に記載されます。別々の試験報告書に記載する必要がある場合は、試験品ごとに受付票を作成ください。その他ご要望がある場合は、必ずお申し込み前にご相談ください。</t>
    <rPh sb="0" eb="4">
      <t>ホンウケツケヒョウ</t>
    </rPh>
    <rPh sb="6" eb="8">
      <t>キサイ</t>
    </rPh>
    <rPh sb="9" eb="11">
      <t>シケン</t>
    </rPh>
    <rPh sb="11" eb="12">
      <t>ヒン</t>
    </rPh>
    <rPh sb="13" eb="14">
      <t>カン</t>
    </rPh>
    <rPh sb="16" eb="20">
      <t>シケンケッカ</t>
    </rPh>
    <rPh sb="22" eb="24">
      <t>ヒナガタ</t>
    </rPh>
    <rPh sb="25" eb="27">
      <t>ケイシキ</t>
    </rPh>
    <rPh sb="32" eb="34">
      <t>イッツウ</t>
    </rPh>
    <rPh sb="35" eb="40">
      <t>シケンホウコクショ</t>
    </rPh>
    <rPh sb="41" eb="43">
      <t>キサイ</t>
    </rPh>
    <rPh sb="48" eb="50">
      <t>ベツベツ</t>
    </rPh>
    <rPh sb="51" eb="56">
      <t>シケンホウコクショ</t>
    </rPh>
    <rPh sb="57" eb="59">
      <t>キサイ</t>
    </rPh>
    <rPh sb="61" eb="63">
      <t>ヒツヨウ</t>
    </rPh>
    <rPh sb="66" eb="68">
      <t>バアイ</t>
    </rPh>
    <rPh sb="70" eb="72">
      <t>シケン</t>
    </rPh>
    <rPh sb="72" eb="73">
      <t>ヒン</t>
    </rPh>
    <rPh sb="76" eb="79">
      <t>ウケツケヒョウ</t>
    </rPh>
    <rPh sb="80" eb="82">
      <t>サクセイ</t>
    </rPh>
    <rPh sb="89" eb="90">
      <t>ホカ</t>
    </rPh>
    <rPh sb="91" eb="93">
      <t>ヨウボウ</t>
    </rPh>
    <rPh sb="96" eb="98">
      <t>バアイ</t>
    </rPh>
    <rPh sb="100" eb="101">
      <t>カナラ</t>
    </rPh>
    <rPh sb="103" eb="104">
      <t>モウ</t>
    </rPh>
    <rPh sb="105" eb="106">
      <t>コ</t>
    </rPh>
    <rPh sb="107" eb="108">
      <t>マエ</t>
    </rPh>
    <rPh sb="110" eb="112">
      <t>ソウダン</t>
    </rPh>
    <phoneticPr fontId="1"/>
  </si>
  <si>
    <t>試験品は、以下の条件を満たしていますか？
・工具を用いた組み立ての必要がなく、測定装置に取り付け可能な状態である。
・点灯用の別置電源がある場合、出力が調整済みの状態である。
・給電方法等のマーキングが施されている。
・サイズ、重量が制限内であることを確認済みである。
・破損しやすい、補強などを行っている場合はその旨を事前にご連絡をいただいている。</t>
    <rPh sb="93" eb="94">
      <t>トウ</t>
    </rPh>
    <rPh sb="114" eb="116">
      <t>ジュウリョウ</t>
    </rPh>
    <rPh sb="136" eb="138">
      <t>ハソン</t>
    </rPh>
    <rPh sb="143" eb="145">
      <t>ホキョウ</t>
    </rPh>
    <rPh sb="148" eb="149">
      <t>オコナ</t>
    </rPh>
    <rPh sb="153" eb="155">
      <t>バアイ</t>
    </rPh>
    <rPh sb="158" eb="159">
      <t>ムネ</t>
    </rPh>
    <rPh sb="160" eb="162">
      <t>ジゼン</t>
    </rPh>
    <rPh sb="164" eb="166">
      <t>レンラク</t>
    </rPh>
    <phoneticPr fontId="1"/>
  </si>
  <si>
    <t>依頼試験の料金は、下記Webページをご参照ください。
https://www.iri-tokyo.jp/service/testing/price/
試験報告書の雛形は、下記Webページの「5. 試験報告書のお渡しおよび試験品のご返却」をご参照ください。
https://www.iri-tokyo.jp/research/field/shomei-shiken-uketsuke/</t>
    <rPh sb="0" eb="2">
      <t>イライ</t>
    </rPh>
    <rPh sb="2" eb="4">
      <t>シケン</t>
    </rPh>
    <rPh sb="5" eb="7">
      <t>リョウキン</t>
    </rPh>
    <rPh sb="9" eb="11">
      <t>カキ</t>
    </rPh>
    <rPh sb="19" eb="21">
      <t>サンショウベツ</t>
    </rPh>
    <rPh sb="75" eb="77">
      <t>シケン</t>
    </rPh>
    <rPh sb="77" eb="80">
      <t>ホウコクショ</t>
    </rPh>
    <rPh sb="81" eb="83">
      <t>ヒナガタ</t>
    </rPh>
    <rPh sb="85" eb="87">
      <t>カキ</t>
    </rPh>
    <rPh sb="120" eb="122">
      <t>サンショウ</t>
    </rPh>
    <phoneticPr fontId="1"/>
  </si>
  <si>
    <t>経過時間ごとの全光束値を測定します。
基本料としてTM11A21を1点積算し、30分を超えるごとにTM11A22を1点加算します。
測定回数は最大300回、測定間隔は5秒以上でご指定可能です。
測定を開始してから試験品を点灯します。最初の数十秒はゼロ付近の数値がプロットされますので、余裕をもった時間設定をお願いします。
同時に消費電力測定をご依頼いただく場合は、点灯直後の消費電力のみを報告いたします。
測定可能な最長時間は100時間です。</t>
    <rPh sb="7" eb="10">
      <t>ゼンコウソク</t>
    </rPh>
    <rPh sb="10" eb="11">
      <t>チ</t>
    </rPh>
    <rPh sb="66" eb="68">
      <t>ソクテイ</t>
    </rPh>
    <rPh sb="68" eb="70">
      <t>カイスウ</t>
    </rPh>
    <rPh sb="71" eb="73">
      <t>サイダイ</t>
    </rPh>
    <rPh sb="76" eb="77">
      <t>カイ</t>
    </rPh>
    <rPh sb="78" eb="80">
      <t>ソクテイ</t>
    </rPh>
    <rPh sb="80" eb="82">
      <t>カンカク</t>
    </rPh>
    <rPh sb="84" eb="85">
      <t>ビョウ</t>
    </rPh>
    <rPh sb="85" eb="87">
      <t>イジョウ</t>
    </rPh>
    <rPh sb="89" eb="91">
      <t>シテイ</t>
    </rPh>
    <rPh sb="91" eb="93">
      <t>カノウ</t>
    </rPh>
    <rPh sb="97" eb="99">
      <t>ソクテイ</t>
    </rPh>
    <rPh sb="100" eb="102">
      <t>カイシ</t>
    </rPh>
    <rPh sb="106" eb="109">
      <t>シケンヒン</t>
    </rPh>
    <rPh sb="110" eb="112">
      <t>テントウ</t>
    </rPh>
    <rPh sb="142" eb="144">
      <t>ヨユウ</t>
    </rPh>
    <rPh sb="148" eb="150">
      <t>ジカン</t>
    </rPh>
    <rPh sb="150" eb="152">
      <t>セッテイ</t>
    </rPh>
    <rPh sb="154" eb="155">
      <t>ネガ</t>
    </rPh>
    <rPh sb="161" eb="163">
      <t>ドウジ</t>
    </rPh>
    <rPh sb="164" eb="168">
      <t>ショウヒデンリョク</t>
    </rPh>
    <rPh sb="168" eb="170">
      <t>ソクテイ</t>
    </rPh>
    <rPh sb="172" eb="174">
      <t>イライ</t>
    </rPh>
    <rPh sb="178" eb="180">
      <t>バアイ</t>
    </rPh>
    <rPh sb="182" eb="184">
      <t>テントウ</t>
    </rPh>
    <rPh sb="184" eb="186">
      <t>チョクゴ</t>
    </rPh>
    <rPh sb="187" eb="191">
      <t>ショウヒデンリョク</t>
    </rPh>
    <rPh sb="194" eb="196">
      <t>ホウコク</t>
    </rPh>
    <rPh sb="203" eb="207">
      <t>ソクテイカノウ</t>
    </rPh>
    <rPh sb="208" eb="210">
      <t>サイチョウ</t>
    </rPh>
    <rPh sb="210" eb="212">
      <t>ジカン</t>
    </rPh>
    <rPh sb="216" eb="218">
      <t>ジカン</t>
    </rPh>
    <phoneticPr fontId="1"/>
  </si>
  <si>
    <t>測定回数
（回）</t>
    <phoneticPr fontId="1"/>
  </si>
  <si>
    <t>測定間隔
（秒）</t>
    <phoneticPr fontId="1"/>
  </si>
  <si>
    <t>測定
回数
（回）</t>
    <phoneticPr fontId="1"/>
  </si>
  <si>
    <t>測定
間隔
（秒）</t>
    <phoneticPr fontId="1"/>
  </si>
  <si>
    <t>合計
測定時間（秒）
※最大36000秒</t>
    <rPh sb="0" eb="2">
      <t>ゴウケイ</t>
    </rPh>
    <rPh sb="3" eb="7">
      <t>ソクテイジカン</t>
    </rPh>
    <rPh sb="8" eb="9">
      <t>ビョウ</t>
    </rPh>
    <rPh sb="10" eb="12">
      <t>サイダイ</t>
    </rPh>
    <rPh sb="19" eb="20">
      <t>ビョウ</t>
    </rPh>
    <phoneticPr fontId="1"/>
  </si>
  <si>
    <t>合計
測定
時間(秒)</t>
    <rPh sb="0" eb="2">
      <t>ゴウケイ</t>
    </rPh>
    <rPh sb="3" eb="5">
      <t>ソクテイ</t>
    </rPh>
    <rPh sb="6" eb="8">
      <t>ジカン</t>
    </rPh>
    <rPh sb="9" eb="10">
      <t>ビョウ</t>
    </rPh>
    <phoneticPr fontId="1"/>
  </si>
  <si>
    <t>試験料金概算</t>
    <rPh sb="0" eb="2">
      <t>シケン</t>
    </rPh>
    <rPh sb="2" eb="4">
      <t>リョウキン</t>
    </rPh>
    <rPh sb="4" eb="6">
      <t>ガイサン</t>
    </rPh>
    <phoneticPr fontId="1"/>
  </si>
  <si>
    <t>合計
測定
時間(秒)</t>
    <rPh sb="0" eb="2">
      <t>ゴウケイ</t>
    </rPh>
    <rPh sb="3" eb="5">
      <t>ソクテイ</t>
    </rPh>
    <rPh sb="6" eb="8">
      <t>ジカン</t>
    </rPh>
    <phoneticPr fontId="1"/>
  </si>
  <si>
    <r>
      <rPr>
        <sz val="11"/>
        <rFont val="ＭＳ Ｐゴシック"/>
        <family val="3"/>
        <charset val="128"/>
        <scheme val="minor"/>
      </rPr>
      <t>・必ず最新版の受付票をダウンロードの上、ご利用ください。
最新版試験受付票のダウンロードページURL
→</t>
    </r>
    <r>
      <rPr>
        <sz val="11"/>
        <color theme="10"/>
        <rFont val="ＭＳ Ｐゴシック"/>
        <family val="3"/>
        <charset val="128"/>
        <scheme val="minor"/>
      </rPr>
      <t>https://www.iri-tokyo.jp/research/field/shomei-shiken-uketsuke/</t>
    </r>
    <phoneticPr fontId="1"/>
  </si>
  <si>
    <r>
      <rPr>
        <sz val="11"/>
        <rFont val="ＭＳ Ｐゴシック"/>
        <family val="3"/>
        <charset val="128"/>
        <scheme val="minor"/>
      </rPr>
      <t>・試験お申込みの際は、依頼試験に関する約款にご承諾されたものとさせていただきます。
お申込前に必ず技術支援事業ご利用約款の1章及び3章の内容をご確認ください。
→</t>
    </r>
    <r>
      <rPr>
        <sz val="11"/>
        <color theme="10"/>
        <rFont val="ＭＳ Ｐゴシック"/>
        <family val="3"/>
        <charset val="128"/>
        <scheme val="minor"/>
      </rPr>
      <t>https://www.iri-tokyo.jp/service/terms/</t>
    </r>
    <phoneticPr fontId="1"/>
  </si>
  <si>
    <r>
      <rPr>
        <sz val="11"/>
        <rFont val="ＭＳ Ｐゴシック"/>
        <family val="3"/>
        <charset val="128"/>
        <scheme val="minor"/>
      </rPr>
      <t>・ご利用可能なクレジットカードブランドをはじめ、お支払い方法につきましては下記ページをご参照ください。
→</t>
    </r>
    <r>
      <rPr>
        <sz val="11"/>
        <color theme="10"/>
        <rFont val="ＭＳ Ｐゴシック"/>
        <family val="3"/>
        <charset val="128"/>
        <scheme val="minor"/>
      </rPr>
      <t>https://www.iri-tokyo.jp/service/rates-guide/</t>
    </r>
    <rPh sb="2" eb="6">
      <t>リヨウカノウ</t>
    </rPh>
    <rPh sb="25" eb="27">
      <t>シハラ</t>
    </rPh>
    <rPh sb="28" eb="30">
      <t>ホウホウ</t>
    </rPh>
    <rPh sb="37" eb="39">
      <t>カキ</t>
    </rPh>
    <rPh sb="44" eb="46">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</si>
</sst>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quot;秒&quot;"/>
    <numFmt numFmtId="178" formatCode="#&quot;回&quot;"/>
  </numFmts>
  <fonts count="20"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b/>
      <sz val="11"/>
      <color theme="0"/>
      <name val="ＭＳ Ｐゴシック"/>
      <family val="3"/>
      <charset val="128"/>
      <scheme val="minor"/>
    </font>
    <font>
      <sz val="14"/>
      <color theme="1"/>
      <name val="ＭＳ Ｐゴシック"/>
      <family val="3"/>
      <charset val="128"/>
      <scheme val="minor"/>
    </font>
    <font>
      <sz val="11"/>
      <color theme="0"/>
      <name val="ＭＳ Ｐゴシック"/>
      <family val="3"/>
      <charset val="128"/>
      <scheme val="minor"/>
    </font>
    <font>
      <b/>
      <sz val="14"/>
      <color theme="1"/>
      <name val="ＭＳ Ｐゴシック"/>
      <family val="3"/>
      <charset val="128"/>
      <scheme val="minor"/>
    </font>
    <font>
      <sz val="11"/>
      <color theme="0"/>
      <name val="ＭＳ Ｐゴシック"/>
      <family val="2"/>
      <charset val="128"/>
      <scheme val="minor"/>
    </font>
    <font>
      <sz val="11"/>
      <color theme="0" tint="-0.14999847407452621"/>
      <name val="ＭＳ Ｐゴシック"/>
      <family val="2"/>
      <charset val="128"/>
      <scheme val="minor"/>
    </font>
    <font>
      <sz val="11"/>
      <color theme="0" tint="-0.14999847407452621"/>
      <name val="ＭＳ Ｐゴシック"/>
      <family val="3"/>
      <charset val="128"/>
      <scheme val="minor"/>
    </font>
    <font>
      <u/>
      <sz val="11"/>
      <color theme="10"/>
      <name val="ＭＳ Ｐゴシック"/>
      <family val="2"/>
      <charset val="128"/>
      <scheme val="minor"/>
    </font>
    <font>
      <sz val="11"/>
      <color rgb="FFFF0000"/>
      <name val="ＭＳ Ｐゴシック"/>
      <family val="2"/>
      <charset val="128"/>
      <scheme val="minor"/>
    </font>
    <font>
      <b/>
      <sz val="18"/>
      <color theme="1"/>
      <name val="ＭＳ Ｐゴシック"/>
      <family val="3"/>
      <charset val="128"/>
      <scheme val="minor"/>
    </font>
    <font>
      <sz val="11"/>
      <color theme="10"/>
      <name val="ＭＳ Ｐゴシック"/>
      <family val="3"/>
      <charset val="128"/>
      <scheme val="minor"/>
    </font>
    <font>
      <sz val="11"/>
      <name val="ＭＳ Ｐゴシック"/>
      <family val="3"/>
      <charset val="128"/>
      <scheme val="minor"/>
    </font>
    <font>
      <sz val="8"/>
      <color theme="1"/>
      <name val="ＭＳ Ｐゴシック"/>
      <family val="3"/>
      <charset val="128"/>
      <scheme val="minor"/>
    </font>
    <font>
      <sz val="10"/>
      <color theme="1"/>
      <name val="ＭＳ Ｐゴシック"/>
      <family val="2"/>
      <charset val="128"/>
      <scheme val="minor"/>
    </font>
    <font>
      <sz val="6"/>
      <color theme="1"/>
      <name val="ＭＳ Ｐゴシック"/>
      <family val="3"/>
      <charset val="128"/>
      <scheme val="minor"/>
    </font>
  </fonts>
  <fills count="10">
    <fill>
      <patternFill patternType="none"/>
    </fill>
    <fill>
      <patternFill patternType="gray125"/>
    </fill>
    <fill>
      <patternFill patternType="solid">
        <fgColor theme="3" tint="0.39997558519241921"/>
        <bgColor indexed="64"/>
      </patternFill>
    </fill>
    <fill>
      <patternFill patternType="solid">
        <fgColor rgb="FF0070C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bgColor indexed="64"/>
      </patternFill>
    </fill>
    <fill>
      <patternFill patternType="solid">
        <fgColor theme="0" tint="-0.14999847407452621"/>
        <bgColor indexed="64"/>
      </patternFill>
    </fill>
    <fill>
      <patternFill patternType="solid">
        <fgColor rgb="FFFFC000"/>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ashed">
        <color indexed="64"/>
      </left>
      <right/>
      <top/>
      <bottom/>
      <diagonal/>
    </border>
    <border>
      <left style="dashed">
        <color indexed="64"/>
      </left>
      <right/>
      <top/>
      <bottom style="medium">
        <color indexed="64"/>
      </bottom>
      <diagonal/>
    </border>
    <border>
      <left/>
      <right style="dashed">
        <color indexed="64"/>
      </right>
      <top style="medium">
        <color indexed="64"/>
      </top>
      <bottom/>
      <diagonal/>
    </border>
    <border>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ashed">
        <color indexed="64"/>
      </top>
      <bottom/>
      <diagonal/>
    </border>
    <border>
      <left style="medium">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tted">
        <color indexed="64"/>
      </left>
      <right/>
      <top/>
      <bottom style="medium">
        <color indexed="64"/>
      </bottom>
      <diagonal/>
    </border>
    <border>
      <left style="dotted">
        <color indexed="64"/>
      </left>
      <right/>
      <top/>
      <bottom/>
      <diagonal/>
    </border>
  </borders>
  <cellStyleXfs count="3">
    <xf numFmtId="0" fontId="0" fillId="0" borderId="0">
      <alignment vertical="center"/>
    </xf>
    <xf numFmtId="0" fontId="4" fillId="0" borderId="0">
      <alignment vertical="center"/>
    </xf>
    <xf numFmtId="0" fontId="12" fillId="0" borderId="0" applyNumberFormat="0" applyFill="0" applyBorder="0" applyAlignment="0" applyProtection="0">
      <alignment vertical="center"/>
    </xf>
  </cellStyleXfs>
  <cellXfs count="201">
    <xf numFmtId="0" fontId="0" fillId="0" borderId="0" xfId="0">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14" xfId="0" applyBorder="1" applyAlignment="1">
      <alignment vertical="center" wrapText="1"/>
    </xf>
    <xf numFmtId="0" fontId="0" fillId="0" borderId="27" xfId="0" applyBorder="1">
      <alignment vertical="center"/>
    </xf>
    <xf numFmtId="0" fontId="0" fillId="0" borderId="28" xfId="0" applyBorder="1">
      <alignment vertical="center"/>
    </xf>
    <xf numFmtId="0" fontId="0" fillId="0" borderId="29" xfId="0" applyBorder="1" applyAlignment="1">
      <alignment vertical="center" wrapText="1"/>
    </xf>
    <xf numFmtId="0" fontId="0" fillId="0" borderId="29" xfId="0" applyBorder="1">
      <alignment vertical="center"/>
    </xf>
    <xf numFmtId="0" fontId="0" fillId="0" borderId="30" xfId="0" applyBorder="1">
      <alignment vertical="center"/>
    </xf>
    <xf numFmtId="0" fontId="0" fillId="0" borderId="30" xfId="0" applyBorder="1" applyAlignment="1">
      <alignment vertical="center" wrapText="1"/>
    </xf>
    <xf numFmtId="0" fontId="0" fillId="0" borderId="31" xfId="0" applyBorder="1">
      <alignment vertical="center"/>
    </xf>
    <xf numFmtId="0" fontId="0" fillId="0" borderId="32" xfId="0" applyBorder="1" applyAlignment="1">
      <alignment vertical="center" wrapText="1"/>
    </xf>
    <xf numFmtId="0" fontId="0" fillId="0" borderId="33" xfId="0" applyBorder="1" applyAlignment="1">
      <alignment vertical="center" wrapText="1"/>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2" fillId="0" borderId="25" xfId="0" applyFont="1" applyBorder="1">
      <alignment vertical="center"/>
    </xf>
    <xf numFmtId="0" fontId="2" fillId="0" borderId="12" xfId="0" applyFont="1" applyBorder="1">
      <alignment vertical="center"/>
    </xf>
    <xf numFmtId="0" fontId="0" fillId="0" borderId="26" xfId="0" applyBorder="1" applyAlignment="1">
      <alignment horizontal="center" vertical="center"/>
    </xf>
    <xf numFmtId="0" fontId="0" fillId="0" borderId="16" xfId="0"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0" fillId="0" borderId="0" xfId="0" applyAlignment="1">
      <alignment horizontal="center" vertical="center" wrapText="1"/>
    </xf>
    <xf numFmtId="0" fontId="0" fillId="0" borderId="28" xfId="0" applyBorder="1" applyAlignment="1">
      <alignment vertical="center" wrapText="1"/>
    </xf>
    <xf numFmtId="0" fontId="0" fillId="0" borderId="31" xfId="0" applyBorder="1" applyAlignment="1">
      <alignment vertical="center" wrapText="1"/>
    </xf>
    <xf numFmtId="0" fontId="2" fillId="0" borderId="12" xfId="0" applyFont="1" applyBorder="1" applyAlignment="1">
      <alignment vertical="center" wrapText="1"/>
    </xf>
    <xf numFmtId="3" fontId="0" fillId="0" borderId="0" xfId="0" applyNumberFormat="1">
      <alignment vertical="center"/>
    </xf>
    <xf numFmtId="0" fontId="0" fillId="0" borderId="0" xfId="0" applyAlignment="1">
      <alignment horizontal="center" vertical="center"/>
    </xf>
    <xf numFmtId="0" fontId="0" fillId="0" borderId="44" xfId="0" applyBorder="1" applyAlignment="1">
      <alignment horizontal="center" vertical="center"/>
    </xf>
    <xf numFmtId="0" fontId="0" fillId="0" borderId="0" xfId="0" applyAlignment="1">
      <alignment horizontal="left" vertical="center"/>
    </xf>
    <xf numFmtId="0" fontId="9" fillId="0" borderId="0" xfId="0" applyFont="1" applyAlignment="1">
      <alignment horizontal="center" vertical="center"/>
    </xf>
    <xf numFmtId="0" fontId="9" fillId="5" borderId="15" xfId="0" applyFont="1" applyFill="1" applyBorder="1" applyAlignment="1">
      <alignment horizontal="center" vertical="center"/>
    </xf>
    <xf numFmtId="0" fontId="9" fillId="5" borderId="18" xfId="0" applyFont="1" applyFill="1" applyBorder="1" applyAlignment="1">
      <alignment horizontal="center" vertical="center"/>
    </xf>
    <xf numFmtId="0" fontId="0" fillId="0" borderId="62" xfId="0" applyBorder="1">
      <alignment vertical="center"/>
    </xf>
    <xf numFmtId="0" fontId="10" fillId="0" borderId="0" xfId="0" applyFont="1" applyAlignment="1">
      <alignment horizontal="center" vertical="center" wrapText="1"/>
    </xf>
    <xf numFmtId="0" fontId="11" fillId="0" borderId="0" xfId="0" applyFont="1" applyAlignment="1">
      <alignment vertical="center" wrapText="1"/>
    </xf>
    <xf numFmtId="0" fontId="11" fillId="0" borderId="0" xfId="0" applyFont="1">
      <alignment vertical="center"/>
    </xf>
    <xf numFmtId="176" fontId="0" fillId="8" borderId="44" xfId="0" applyNumberFormat="1" applyFill="1" applyBorder="1">
      <alignment vertical="center"/>
    </xf>
    <xf numFmtId="176" fontId="0" fillId="0" borderId="0" xfId="0" applyNumberFormat="1">
      <alignment vertical="center"/>
    </xf>
    <xf numFmtId="176" fontId="0" fillId="0" borderId="44" xfId="0" applyNumberFormat="1" applyBorder="1">
      <alignment vertical="center"/>
    </xf>
    <xf numFmtId="176" fontId="0" fillId="0" borderId="44" xfId="0" applyNumberFormat="1" applyBorder="1" applyAlignment="1">
      <alignment horizontal="center" vertical="center" wrapText="1"/>
    </xf>
    <xf numFmtId="176" fontId="0" fillId="0" borderId="16" xfId="0" applyNumberFormat="1" applyBorder="1" applyAlignment="1">
      <alignment vertical="center" wrapText="1"/>
    </xf>
    <xf numFmtId="176" fontId="0" fillId="0" borderId="49" xfId="0" applyNumberFormat="1" applyBorder="1" applyAlignment="1">
      <alignment horizontal="center" vertical="center"/>
    </xf>
    <xf numFmtId="176" fontId="0" fillId="0" borderId="49" xfId="0" applyNumberFormat="1" applyBorder="1">
      <alignment vertical="center"/>
    </xf>
    <xf numFmtId="176" fontId="0" fillId="0" borderId="44" xfId="0" applyNumberFormat="1" applyBorder="1" applyAlignment="1">
      <alignment horizontal="center" vertical="center"/>
    </xf>
    <xf numFmtId="176" fontId="0" fillId="0" borderId="49" xfId="0" applyNumberFormat="1" applyBorder="1" applyAlignment="1">
      <alignment vertical="center" wrapText="1"/>
    </xf>
    <xf numFmtId="176" fontId="0" fillId="0" borderId="62" xfId="0" applyNumberFormat="1" applyBorder="1">
      <alignment vertical="center"/>
    </xf>
    <xf numFmtId="176" fontId="0" fillId="0" borderId="63" xfId="0" applyNumberFormat="1" applyBorder="1">
      <alignment vertical="center"/>
    </xf>
    <xf numFmtId="0" fontId="4" fillId="0" borderId="0" xfId="1">
      <alignment vertical="center"/>
    </xf>
    <xf numFmtId="0" fontId="3" fillId="0" borderId="0" xfId="1" applyFont="1" applyAlignment="1">
      <alignment vertical="center" wrapText="1"/>
    </xf>
    <xf numFmtId="0" fontId="2" fillId="6" borderId="44" xfId="0" applyFont="1" applyFill="1" applyBorder="1" applyAlignment="1">
      <alignment horizontal="center" vertical="center"/>
    </xf>
    <xf numFmtId="0" fontId="2" fillId="6" borderId="44"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7" borderId="66" xfId="0" applyFont="1" applyFill="1" applyBorder="1" applyAlignment="1">
      <alignment horizontal="center" vertical="center"/>
    </xf>
    <xf numFmtId="0" fontId="10" fillId="0" borderId="0" xfId="0" applyFont="1">
      <alignment vertical="center"/>
    </xf>
    <xf numFmtId="0" fontId="14" fillId="0" borderId="0" xfId="0" applyFont="1">
      <alignment vertical="center"/>
    </xf>
    <xf numFmtId="0" fontId="0" fillId="0" borderId="67" xfId="0" applyBorder="1" applyAlignment="1" applyProtection="1">
      <alignment horizontal="center" vertical="center"/>
      <protection locked="0"/>
    </xf>
    <xf numFmtId="0" fontId="5" fillId="3" borderId="37"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4" borderId="4" xfId="0" applyFill="1" applyBorder="1" applyAlignment="1">
      <alignment vertical="center" wrapText="1"/>
    </xf>
    <xf numFmtId="0" fontId="5" fillId="3" borderId="38" xfId="0" applyFont="1" applyFill="1" applyBorder="1" applyAlignment="1">
      <alignment vertical="center" wrapText="1"/>
    </xf>
    <xf numFmtId="0" fontId="0" fillId="0" borderId="8" xfId="0" applyBorder="1" applyAlignment="1">
      <alignment horizontal="center" vertical="center" wrapText="1"/>
    </xf>
    <xf numFmtId="0" fontId="7" fillId="3" borderId="6" xfId="0" applyFont="1" applyFill="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43" xfId="0" applyBorder="1" applyAlignment="1">
      <alignment horizontal="center" vertical="center" wrapText="1"/>
    </xf>
    <xf numFmtId="0" fontId="5" fillId="3" borderId="8" xfId="0" applyFont="1" applyFill="1" applyBorder="1" applyAlignment="1">
      <alignment vertical="center" wrapText="1"/>
    </xf>
    <xf numFmtId="0" fontId="13" fillId="0" borderId="0" xfId="0" applyFont="1" applyAlignment="1">
      <alignment horizontal="center" vertical="center" wrapText="1"/>
    </xf>
    <xf numFmtId="0" fontId="0" fillId="0" borderId="0" xfId="0" applyAlignment="1" applyProtection="1">
      <alignment horizontal="center" vertical="center" wrapText="1"/>
      <protection locked="0"/>
    </xf>
    <xf numFmtId="0" fontId="0" fillId="0" borderId="70" xfId="0" applyBorder="1" applyAlignment="1">
      <alignment vertical="center" wrapText="1"/>
    </xf>
    <xf numFmtId="0" fontId="0" fillId="0" borderId="69" xfId="0" applyBorder="1">
      <alignment vertical="center"/>
    </xf>
    <xf numFmtId="0" fontId="0" fillId="0" borderId="68" xfId="0" applyBorder="1" applyAlignment="1">
      <alignment vertical="center" wrapText="1"/>
    </xf>
    <xf numFmtId="0" fontId="0" fillId="0" borderId="71" xfId="0" applyBorder="1">
      <alignment vertical="center"/>
    </xf>
    <xf numFmtId="0" fontId="0" fillId="0" borderId="72" xfId="0" applyBorder="1" applyAlignment="1">
      <alignment vertical="center" wrapText="1"/>
    </xf>
    <xf numFmtId="0" fontId="0" fillId="0" borderId="73" xfId="0" applyBorder="1" applyAlignment="1">
      <alignment vertical="center" wrapText="1"/>
    </xf>
    <xf numFmtId="176" fontId="0" fillId="0" borderId="48" xfId="0" applyNumberFormat="1" applyBorder="1" applyAlignment="1">
      <alignment horizontal="center" vertical="center"/>
    </xf>
    <xf numFmtId="176" fontId="0" fillId="0" borderId="48" xfId="0" applyNumberFormat="1" applyBorder="1" applyAlignment="1">
      <alignment horizontal="center" vertical="top"/>
    </xf>
    <xf numFmtId="176" fontId="0" fillId="0" borderId="61" xfId="0" applyNumberFormat="1" applyBorder="1" applyAlignment="1">
      <alignment horizontal="center" vertical="center" shrinkToFit="1"/>
    </xf>
    <xf numFmtId="176" fontId="0" fillId="0" borderId="0" xfId="0" applyNumberFormat="1" applyAlignment="1">
      <alignment horizontal="center" vertical="center"/>
    </xf>
    <xf numFmtId="176" fontId="0" fillId="0" borderId="48" xfId="0" applyNumberFormat="1" applyBorder="1" applyAlignment="1">
      <alignment horizontal="center" vertical="center" shrinkToFit="1"/>
    </xf>
    <xf numFmtId="49" fontId="0" fillId="0" borderId="48" xfId="0" applyNumberFormat="1" applyBorder="1" applyAlignment="1">
      <alignment horizontal="center" vertical="center"/>
    </xf>
    <xf numFmtId="0" fontId="5" fillId="3" borderId="2" xfId="0" applyFont="1" applyFill="1" applyBorder="1" applyAlignment="1">
      <alignment horizontal="center" vertical="center" wrapText="1"/>
    </xf>
    <xf numFmtId="0" fontId="0" fillId="4" borderId="0" xfId="0" applyFill="1" applyAlignment="1">
      <alignment vertical="center" wrapText="1"/>
    </xf>
    <xf numFmtId="176" fontId="17" fillId="0" borderId="44" xfId="0" applyNumberFormat="1" applyFont="1" applyBorder="1" applyAlignment="1">
      <alignment horizontal="center" vertical="center" wrapText="1"/>
    </xf>
    <xf numFmtId="177" fontId="0" fillId="0" borderId="0" xfId="0" applyNumberFormat="1" applyAlignment="1" applyProtection="1">
      <alignment horizontal="center" vertical="center" wrapText="1"/>
      <protection locked="0"/>
    </xf>
    <xf numFmtId="177" fontId="13" fillId="0" borderId="0" xfId="0" applyNumberFormat="1" applyFont="1" applyAlignment="1">
      <alignment horizontal="center" vertical="center" wrapText="1"/>
    </xf>
    <xf numFmtId="178" fontId="13" fillId="0" borderId="0" xfId="0" applyNumberFormat="1" applyFont="1" applyAlignment="1">
      <alignment horizontal="center" vertical="center" wrapText="1"/>
    </xf>
    <xf numFmtId="178" fontId="0" fillId="0" borderId="0" xfId="0" applyNumberFormat="1" applyAlignment="1" applyProtection="1">
      <alignment horizontal="center" vertical="center" wrapText="1"/>
      <protection locked="0"/>
    </xf>
    <xf numFmtId="177" fontId="18" fillId="0" borderId="48" xfId="0" applyNumberFormat="1" applyFont="1" applyBorder="1" applyAlignment="1">
      <alignment horizontal="center" vertical="center" wrapText="1"/>
    </xf>
    <xf numFmtId="178" fontId="18" fillId="0" borderId="48"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7" fontId="18" fillId="0" borderId="48" xfId="0" applyNumberFormat="1" applyFont="1" applyBorder="1" applyAlignment="1">
      <alignment horizontal="center" vertical="top" wrapText="1"/>
    </xf>
    <xf numFmtId="178" fontId="18" fillId="0" borderId="48" xfId="0" applyNumberFormat="1" applyFont="1" applyBorder="1" applyAlignment="1">
      <alignment horizontal="center" vertical="top" wrapText="1"/>
    </xf>
    <xf numFmtId="176" fontId="18" fillId="0" borderId="48" xfId="0" applyNumberFormat="1" applyFont="1" applyBorder="1" applyAlignment="1">
      <alignment horizontal="center" vertical="top" wrapText="1"/>
    </xf>
    <xf numFmtId="176" fontId="19" fillId="0" borderId="44" xfId="0" applyNumberFormat="1" applyFont="1" applyBorder="1" applyAlignment="1">
      <alignment horizontal="center"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12" fillId="0" borderId="45" xfId="2"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0" fillId="0" borderId="53" xfId="0" applyBorder="1" applyAlignment="1" applyProtection="1">
      <alignment horizontal="left" vertical="center"/>
      <protection locked="0"/>
    </xf>
    <xf numFmtId="0" fontId="0" fillId="0" borderId="45" xfId="0" applyBorder="1" applyAlignment="1" applyProtection="1">
      <alignment horizontal="left" vertical="center"/>
      <protection locked="0"/>
    </xf>
    <xf numFmtId="0" fontId="15" fillId="0" borderId="44" xfId="2" applyFont="1" applyBorder="1" applyAlignment="1">
      <alignment horizontal="left" vertical="center" wrapText="1"/>
    </xf>
    <xf numFmtId="0" fontId="12" fillId="0" borderId="44" xfId="2" applyBorder="1" applyAlignment="1">
      <alignment horizontal="left" vertical="center"/>
    </xf>
    <xf numFmtId="0" fontId="0" fillId="0" borderId="44" xfId="0" applyBorder="1" applyAlignment="1">
      <alignment horizontal="left" vertical="center" wrapText="1"/>
    </xf>
    <xf numFmtId="0" fontId="0" fillId="0" borderId="44" xfId="0" applyBorder="1" applyAlignment="1">
      <alignment horizontal="left" vertical="center"/>
    </xf>
    <xf numFmtId="0" fontId="5" fillId="5" borderId="50" xfId="0" applyFont="1" applyFill="1" applyBorder="1" applyAlignment="1">
      <alignment horizontal="center" vertical="center"/>
    </xf>
    <xf numFmtId="0" fontId="5" fillId="5" borderId="51" xfId="0" applyFont="1" applyFill="1" applyBorder="1" applyAlignment="1">
      <alignment horizontal="center" vertical="center"/>
    </xf>
    <xf numFmtId="0" fontId="5" fillId="5" borderId="52" xfId="0" applyFont="1" applyFill="1" applyBorder="1" applyAlignment="1">
      <alignment horizontal="center" vertical="center"/>
    </xf>
    <xf numFmtId="0" fontId="15" fillId="0" borderId="45" xfId="2" applyFont="1" applyBorder="1" applyAlignment="1">
      <alignment horizontal="left" vertical="center" wrapText="1"/>
    </xf>
    <xf numFmtId="0" fontId="12" fillId="0" borderId="46" xfId="2" applyBorder="1" applyAlignment="1">
      <alignment horizontal="left" vertical="center" wrapText="1"/>
    </xf>
    <xf numFmtId="0" fontId="12" fillId="0" borderId="47" xfId="2" applyBorder="1" applyAlignment="1">
      <alignment horizontal="left" vertical="center" wrapText="1"/>
    </xf>
    <xf numFmtId="0" fontId="0" fillId="0" borderId="54" xfId="0" applyBorder="1" applyAlignment="1">
      <alignment horizontal="left" vertical="center" wrapText="1"/>
    </xf>
    <xf numFmtId="49" fontId="0" fillId="0" borderId="45" xfId="0" applyNumberFormat="1" applyBorder="1" applyAlignment="1" applyProtection="1">
      <alignment horizontal="left" vertical="center"/>
      <protection locked="0"/>
    </xf>
    <xf numFmtId="49" fontId="0" fillId="0" borderId="46" xfId="0" applyNumberFormat="1" applyBorder="1" applyAlignment="1" applyProtection="1">
      <alignment horizontal="left" vertical="center"/>
      <protection locked="0"/>
    </xf>
    <xf numFmtId="49" fontId="0" fillId="0" borderId="53" xfId="0" applyNumberFormat="1" applyBorder="1" applyAlignment="1" applyProtection="1">
      <alignment horizontal="left" vertical="center"/>
      <protection locked="0"/>
    </xf>
    <xf numFmtId="0" fontId="0" fillId="0" borderId="55" xfId="0" applyBorder="1" applyAlignment="1">
      <alignment horizontal="left" vertical="center" wrapText="1"/>
    </xf>
    <xf numFmtId="0" fontId="0" fillId="0" borderId="56" xfId="0" applyBorder="1" applyAlignment="1">
      <alignment horizontal="left" vertical="center"/>
    </xf>
    <xf numFmtId="0" fontId="0" fillId="0" borderId="57" xfId="0" applyBorder="1" applyAlignment="1">
      <alignment horizontal="left" vertical="center"/>
    </xf>
    <xf numFmtId="0" fontId="0" fillId="0" borderId="45" xfId="0" applyBorder="1" applyAlignment="1">
      <alignment horizontal="left" vertical="center" wrapText="1"/>
    </xf>
    <xf numFmtId="0" fontId="0" fillId="0" borderId="46" xfId="0" applyBorder="1" applyAlignment="1">
      <alignment horizontal="left" vertical="center"/>
    </xf>
    <xf numFmtId="0" fontId="0" fillId="0" borderId="53" xfId="0" applyBorder="1" applyAlignment="1">
      <alignment horizontal="left" vertical="center"/>
    </xf>
    <xf numFmtId="0" fontId="0" fillId="4" borderId="37" xfId="0" applyFill="1" applyBorder="1" applyAlignment="1">
      <alignment horizontal="center" vertical="center" wrapText="1"/>
    </xf>
    <xf numFmtId="0" fontId="0" fillId="4" borderId="39" xfId="0"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4" borderId="21" xfId="0" applyFill="1" applyBorder="1" applyAlignment="1">
      <alignment horizontal="center" vertical="center" wrapText="1"/>
    </xf>
    <xf numFmtId="0" fontId="0" fillId="4" borderId="23" xfId="0" applyFill="1" applyBorder="1" applyAlignment="1">
      <alignment horizontal="center" vertical="center" wrapText="1"/>
    </xf>
    <xf numFmtId="0" fontId="5" fillId="3" borderId="2" xfId="0" applyFont="1" applyFill="1" applyBorder="1" applyAlignment="1">
      <alignment horizontal="center" vertical="center" wrapText="1"/>
    </xf>
    <xf numFmtId="0" fontId="0" fillId="4" borderId="22"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4" borderId="38" xfId="0" applyFill="1" applyBorder="1" applyAlignment="1">
      <alignment horizontal="center" vertical="center" wrapText="1"/>
    </xf>
    <xf numFmtId="0" fontId="0" fillId="4" borderId="4" xfId="0" applyFill="1" applyBorder="1" applyAlignment="1">
      <alignment horizontal="center" vertical="center" wrapText="1"/>
    </xf>
    <xf numFmtId="0" fontId="0" fillId="4" borderId="8" xfId="0" applyFill="1" applyBorder="1" applyAlignment="1">
      <alignment horizontal="center" vertical="center" wrapText="1"/>
    </xf>
    <xf numFmtId="0" fontId="0" fillId="4" borderId="0" xfId="0" applyFill="1" applyAlignment="1">
      <alignment horizontal="center" vertical="center" wrapText="1"/>
    </xf>
    <xf numFmtId="0" fontId="0" fillId="4" borderId="7" xfId="0" applyFill="1" applyBorder="1" applyAlignment="1">
      <alignment horizontal="center" vertical="center" wrapText="1"/>
    </xf>
    <xf numFmtId="0" fontId="0" fillId="4" borderId="40" xfId="0" applyFill="1" applyBorder="1" applyAlignment="1">
      <alignment horizontal="center" vertical="center" wrapText="1"/>
    </xf>
    <xf numFmtId="0" fontId="0" fillId="4" borderId="41" xfId="0" applyFill="1" applyBorder="1" applyAlignment="1">
      <alignment horizontal="center" vertical="center" wrapText="1"/>
    </xf>
    <xf numFmtId="0" fontId="8" fillId="0" borderId="0" xfId="0" applyFont="1" applyAlignment="1">
      <alignment horizontal="left"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4" borderId="42" xfId="0"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0" fillId="4" borderId="75" xfId="0" applyFill="1" applyBorder="1" applyAlignment="1">
      <alignment horizontal="center" vertical="center" wrapText="1"/>
    </xf>
    <xf numFmtId="0" fontId="0" fillId="4" borderId="74" xfId="0" applyFill="1" applyBorder="1" applyAlignment="1">
      <alignment horizontal="center" vertical="center" wrapText="1"/>
    </xf>
    <xf numFmtId="176" fontId="0" fillId="0" borderId="58" xfId="0" applyNumberFormat="1" applyBorder="1" applyAlignment="1">
      <alignment horizontal="center" vertical="center" wrapText="1"/>
    </xf>
    <xf numFmtId="176" fontId="0" fillId="0" borderId="63" xfId="0" applyNumberFormat="1" applyBorder="1" applyAlignment="1">
      <alignment horizontal="center" vertical="center" wrapText="1"/>
    </xf>
    <xf numFmtId="176" fontId="0" fillId="0" borderId="61" xfId="0" applyNumberFormat="1" applyBorder="1" applyAlignment="1">
      <alignment horizontal="center" vertical="center" wrapText="1"/>
    </xf>
    <xf numFmtId="176" fontId="0" fillId="0" borderId="45" xfId="0" applyNumberFormat="1" applyBorder="1" applyAlignment="1">
      <alignment horizontal="center" vertical="center"/>
    </xf>
    <xf numFmtId="176" fontId="0" fillId="0" borderId="46" xfId="0" applyNumberFormat="1" applyBorder="1" applyAlignment="1">
      <alignment horizontal="center" vertical="center"/>
    </xf>
    <xf numFmtId="176" fontId="0" fillId="0" borderId="47" xfId="0" applyNumberFormat="1" applyBorder="1" applyAlignment="1">
      <alignment horizontal="center" vertical="center"/>
    </xf>
    <xf numFmtId="176" fontId="0" fillId="0" borderId="48" xfId="0" applyNumberFormat="1" applyBorder="1" applyAlignment="1">
      <alignment horizontal="center" vertical="center" wrapText="1"/>
    </xf>
    <xf numFmtId="176" fontId="0" fillId="0" borderId="49" xfId="0" applyNumberFormat="1" applyBorder="1" applyAlignment="1">
      <alignment horizontal="center" vertical="center" wrapText="1"/>
    </xf>
    <xf numFmtId="176" fontId="0" fillId="0" borderId="48" xfId="0" applyNumberFormat="1" applyBorder="1" applyAlignment="1">
      <alignment horizontal="center" vertical="center"/>
    </xf>
    <xf numFmtId="176" fontId="0" fillId="0" borderId="49" xfId="0" applyNumberFormat="1" applyBorder="1" applyAlignment="1">
      <alignment horizontal="center" vertical="center"/>
    </xf>
    <xf numFmtId="176" fontId="0" fillId="0" borderId="61" xfId="0" applyNumberFormat="1" applyBorder="1" applyAlignment="1">
      <alignment horizontal="center" vertical="center"/>
    </xf>
    <xf numFmtId="176" fontId="0" fillId="0" borderId="44" xfId="0" applyNumberFormat="1" applyBorder="1" applyAlignment="1">
      <alignment horizontal="center" vertical="center"/>
    </xf>
    <xf numFmtId="176" fontId="0" fillId="0" borderId="58" xfId="0" applyNumberFormat="1" applyBorder="1" applyAlignment="1">
      <alignment horizontal="center" vertical="center"/>
    </xf>
    <xf numFmtId="176" fontId="0" fillId="0" borderId="44" xfId="0" applyNumberFormat="1" applyBorder="1" applyAlignment="1">
      <alignment horizontal="center" vertical="center" wrapText="1"/>
    </xf>
    <xf numFmtId="176" fontId="0" fillId="0" borderId="60" xfId="0" applyNumberFormat="1" applyBorder="1" applyAlignment="1">
      <alignment horizontal="center" vertical="center"/>
    </xf>
    <xf numFmtId="176" fontId="0" fillId="0" borderId="65" xfId="0" applyNumberFormat="1" applyBorder="1" applyAlignment="1">
      <alignment horizontal="center" vertical="center"/>
    </xf>
    <xf numFmtId="176" fontId="0" fillId="0" borderId="45" xfId="0" applyNumberFormat="1" applyBorder="1" applyAlignment="1">
      <alignment horizontal="center" vertical="center" wrapText="1"/>
    </xf>
    <xf numFmtId="176" fontId="0" fillId="0" borderId="47" xfId="0" applyNumberFormat="1" applyBorder="1" applyAlignment="1">
      <alignment horizontal="center" vertical="center" wrapText="1"/>
    </xf>
    <xf numFmtId="176" fontId="0" fillId="0" borderId="16" xfId="0" applyNumberFormat="1" applyBorder="1" applyAlignment="1">
      <alignment horizontal="center" vertical="center" wrapText="1"/>
    </xf>
    <xf numFmtId="176" fontId="0" fillId="0" borderId="59" xfId="0" applyNumberFormat="1" applyBorder="1" applyAlignment="1">
      <alignment horizontal="center" vertical="center" wrapText="1"/>
    </xf>
    <xf numFmtId="176" fontId="0" fillId="0" borderId="60" xfId="0" applyNumberFormat="1" applyBorder="1" applyAlignment="1">
      <alignment horizontal="center" vertical="center" wrapText="1"/>
    </xf>
    <xf numFmtId="0" fontId="0" fillId="0" borderId="44" xfId="0" applyBorder="1" applyAlignment="1">
      <alignment horizontal="center" vertical="center"/>
    </xf>
    <xf numFmtId="176" fontId="0" fillId="8" borderId="45" xfId="0" applyNumberFormat="1" applyFill="1" applyBorder="1" applyAlignment="1">
      <alignment horizontal="left" vertical="center"/>
    </xf>
    <xf numFmtId="176" fontId="0" fillId="8" borderId="46" xfId="0" applyNumberFormat="1" applyFill="1" applyBorder="1" applyAlignment="1">
      <alignment horizontal="left" vertical="center"/>
    </xf>
    <xf numFmtId="176" fontId="0" fillId="8" borderId="47" xfId="0" applyNumberFormat="1" applyFill="1" applyBorder="1" applyAlignment="1">
      <alignment horizontal="left" vertical="center"/>
    </xf>
    <xf numFmtId="176" fontId="0" fillId="0" borderId="63" xfId="0" applyNumberFormat="1" applyBorder="1" applyAlignment="1">
      <alignment horizontal="left" vertical="center"/>
    </xf>
    <xf numFmtId="176" fontId="0" fillId="0" borderId="45" xfId="0" applyNumberFormat="1" applyBorder="1" applyAlignment="1">
      <alignment horizontal="left" vertical="center"/>
    </xf>
    <xf numFmtId="176" fontId="0" fillId="0" borderId="46" xfId="0" applyNumberFormat="1" applyBorder="1" applyAlignment="1">
      <alignment horizontal="left" vertical="center"/>
    </xf>
    <xf numFmtId="176" fontId="0" fillId="0" borderId="47" xfId="0" applyNumberFormat="1" applyBorder="1" applyAlignment="1">
      <alignment horizontal="left" vertical="center"/>
    </xf>
    <xf numFmtId="176" fontId="0" fillId="0" borderId="58" xfId="0" applyNumberFormat="1" applyBorder="1" applyAlignment="1">
      <alignment horizontal="left" vertical="top"/>
    </xf>
    <xf numFmtId="176" fontId="0" fillId="0" borderId="63" xfId="0" applyNumberFormat="1" applyBorder="1" applyAlignment="1">
      <alignment horizontal="left" vertical="top"/>
    </xf>
    <xf numFmtId="176" fontId="0" fillId="0" borderId="61" xfId="0" applyNumberFormat="1" applyBorder="1" applyAlignment="1">
      <alignment horizontal="left" vertical="top"/>
    </xf>
    <xf numFmtId="176" fontId="0" fillId="0" borderId="59" xfId="0" applyNumberFormat="1" applyBorder="1" applyAlignment="1">
      <alignment horizontal="left" vertical="top"/>
    </xf>
    <xf numFmtId="176" fontId="0" fillId="0" borderId="0" xfId="0" applyNumberFormat="1" applyAlignment="1">
      <alignment horizontal="left" vertical="top"/>
    </xf>
    <xf numFmtId="176" fontId="0" fillId="0" borderId="60" xfId="0" applyNumberFormat="1" applyBorder="1" applyAlignment="1">
      <alignment horizontal="left" vertical="top"/>
    </xf>
    <xf numFmtId="176" fontId="0" fillId="0" borderId="64" xfId="0" applyNumberFormat="1" applyBorder="1" applyAlignment="1">
      <alignment horizontal="left" vertical="top"/>
    </xf>
    <xf numFmtId="176" fontId="0" fillId="0" borderId="62" xfId="0" applyNumberFormat="1" applyBorder="1" applyAlignment="1">
      <alignment horizontal="left" vertical="top"/>
    </xf>
    <xf numFmtId="176" fontId="0" fillId="0" borderId="65" xfId="0" applyNumberFormat="1" applyBorder="1" applyAlignment="1">
      <alignment horizontal="left" vertical="top"/>
    </xf>
    <xf numFmtId="0" fontId="8" fillId="9" borderId="0" xfId="0" applyFont="1" applyFill="1" applyAlignment="1">
      <alignment horizontal="center" vertical="center" wrapText="1"/>
    </xf>
    <xf numFmtId="177" fontId="0" fillId="0" borderId="0" xfId="0" applyNumberFormat="1" applyAlignment="1" applyProtection="1">
      <alignment horizontal="center" vertical="center" wrapText="1"/>
      <protection hidden="1"/>
    </xf>
  </cellXfs>
  <cellStyles count="3">
    <cellStyle name="ハイパーリンク" xfId="2" builtinId="8"/>
    <cellStyle name="標準" xfId="0" builtinId="0"/>
    <cellStyle name="標準 5" xfId="1" xr:uid="{AC1FE23C-7EA4-4604-AD28-053D548C62A5}"/>
  </cellStyles>
  <dxfs count="1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E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108857</xdr:colOff>
      <xdr:row>2</xdr:row>
      <xdr:rowOff>108858</xdr:rowOff>
    </xdr:from>
    <xdr:to>
      <xdr:col>10</xdr:col>
      <xdr:colOff>340179</xdr:colOff>
      <xdr:row>4</xdr:row>
      <xdr:rowOff>367393</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524750" y="1006929"/>
          <a:ext cx="5619750" cy="1156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給電条件の制限</a:t>
          </a:r>
          <a:endParaRPr kumimoji="1" lang="en-US" altLang="ja-JP" sz="1800"/>
        </a:p>
        <a:p>
          <a:r>
            <a:rPr kumimoji="1" lang="en-US" altLang="ja-JP" sz="1800"/>
            <a:t>AC</a:t>
          </a:r>
          <a:r>
            <a:rPr kumimoji="1" lang="ja-JP" altLang="en-US" sz="1800"/>
            <a:t>の場合：単相</a:t>
          </a:r>
          <a:r>
            <a:rPr kumimoji="1" lang="en-US" altLang="ja-JP" sz="1800"/>
            <a:t>100V</a:t>
          </a:r>
          <a:r>
            <a:rPr kumimoji="1" lang="ja-JP" altLang="en-US" sz="1800"/>
            <a:t> </a:t>
          </a:r>
          <a:r>
            <a:rPr kumimoji="1" lang="en-US" altLang="ja-JP" sz="1800"/>
            <a:t>or</a:t>
          </a:r>
          <a:r>
            <a:rPr kumimoji="1" lang="ja-JP" altLang="en-US" sz="1800"/>
            <a:t> 単相</a:t>
          </a:r>
          <a:r>
            <a:rPr kumimoji="1" lang="en-US" altLang="ja-JP" sz="1800"/>
            <a:t>200V</a:t>
          </a:r>
          <a:r>
            <a:rPr kumimoji="1" lang="ja-JP" altLang="en-US" sz="1800"/>
            <a:t> 　</a:t>
          </a:r>
          <a:r>
            <a:rPr kumimoji="1" lang="en-US" altLang="ja-JP" sz="1800"/>
            <a:t>1000W</a:t>
          </a:r>
          <a:r>
            <a:rPr kumimoji="1" lang="ja-JP" altLang="en-US" sz="1800"/>
            <a:t>まで</a:t>
          </a:r>
          <a:endParaRPr kumimoji="1" lang="en-US" altLang="ja-JP" sz="1800"/>
        </a:p>
        <a:p>
          <a:r>
            <a:rPr kumimoji="1" lang="en-US" altLang="ja-JP" sz="1800"/>
            <a:t>DC</a:t>
          </a:r>
          <a:r>
            <a:rPr kumimoji="1" lang="ja-JP" altLang="en-US" sz="1800"/>
            <a:t>の場合：</a:t>
          </a:r>
          <a:r>
            <a:rPr kumimoji="1" lang="en-US" altLang="ja-JP" sz="1800"/>
            <a:t>100V</a:t>
          </a:r>
          <a:r>
            <a:rPr kumimoji="1" lang="ja-JP" altLang="en-US" sz="1800"/>
            <a:t>、</a:t>
          </a:r>
          <a:r>
            <a:rPr kumimoji="1" lang="en-US" altLang="ja-JP" sz="1800"/>
            <a:t>10A</a:t>
          </a:r>
          <a:r>
            <a:rPr kumimoji="1" lang="ja-JP" altLang="en-US" sz="1800"/>
            <a:t>まで</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314324</xdr:colOff>
      <xdr:row>0</xdr:row>
      <xdr:rowOff>114300</xdr:rowOff>
    </xdr:from>
    <xdr:to>
      <xdr:col>9</xdr:col>
      <xdr:colOff>419099</xdr:colOff>
      <xdr:row>5</xdr:row>
      <xdr:rowOff>114300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314324" y="114300"/>
          <a:ext cx="627697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可能であれば、ここに試験品の外観写真を貼り付けてください。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iri-tokyo.jp/service/rates-guide/" TargetMode="External"/><Relationship Id="rId2" Type="http://schemas.openxmlformats.org/officeDocument/2006/relationships/hyperlink" Target="https://www.iri-tokyo.jp/service/terms/" TargetMode="External"/><Relationship Id="rId1" Type="http://schemas.openxmlformats.org/officeDocument/2006/relationships/hyperlink" Target="https://www.iri-tokyo.jp/research/field/shomei-shiken-uketsuk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3C905-C346-4DA2-8E5E-54C225CFE679}">
  <sheetPr codeName="Sheet1">
    <tabColor rgb="FFFF0000"/>
  </sheetPr>
  <dimension ref="A1:C34"/>
  <sheetViews>
    <sheetView tabSelected="1" zoomScale="85" zoomScaleNormal="85" workbookViewId="0">
      <selection activeCell="A2" sqref="A2:C2"/>
    </sheetView>
  </sheetViews>
  <sheetFormatPr defaultRowHeight="13.5" x14ac:dyDescent="0.15"/>
  <cols>
    <col min="1" max="1" width="55.25" customWidth="1"/>
    <col min="2" max="2" width="60.75" customWidth="1"/>
    <col min="3" max="3" width="81.625" customWidth="1"/>
  </cols>
  <sheetData>
    <row r="1" spans="1:3" ht="53.25" customHeight="1" x14ac:dyDescent="0.15">
      <c r="A1" s="62" t="s">
        <v>218</v>
      </c>
    </row>
    <row r="2" spans="1:3" ht="83.25" customHeight="1" thickBot="1" x14ac:dyDescent="0.2">
      <c r="A2" s="102" t="s">
        <v>254</v>
      </c>
      <c r="B2" s="103"/>
      <c r="C2" s="103"/>
    </row>
    <row r="3" spans="1:3" ht="22.5" customHeight="1" thickBot="1" x14ac:dyDescent="0.2">
      <c r="A3" s="26" t="s">
        <v>10</v>
      </c>
      <c r="B3" s="27" t="s">
        <v>101</v>
      </c>
      <c r="C3" s="28" t="s">
        <v>13</v>
      </c>
    </row>
    <row r="4" spans="1:3" ht="22.5" customHeight="1" x14ac:dyDescent="0.15">
      <c r="A4" s="22" t="s">
        <v>3</v>
      </c>
      <c r="B4" s="24" t="s">
        <v>35</v>
      </c>
      <c r="C4" s="10"/>
    </row>
    <row r="5" spans="1:3" ht="63.75" customHeight="1" x14ac:dyDescent="0.15">
      <c r="A5" s="30" t="s">
        <v>106</v>
      </c>
      <c r="B5" s="12" t="s">
        <v>21</v>
      </c>
      <c r="C5" s="15" t="s">
        <v>211</v>
      </c>
    </row>
    <row r="6" spans="1:3" ht="71.25" customHeight="1" x14ac:dyDescent="0.15">
      <c r="A6" s="30" t="s">
        <v>107</v>
      </c>
      <c r="B6" s="13" t="s">
        <v>20</v>
      </c>
      <c r="C6" s="15" t="s">
        <v>102</v>
      </c>
    </row>
    <row r="7" spans="1:3" ht="65.25" customHeight="1" x14ac:dyDescent="0.15">
      <c r="A7" s="77" t="s">
        <v>31</v>
      </c>
      <c r="B7" s="78" t="s">
        <v>32</v>
      </c>
      <c r="C7" s="76" t="s">
        <v>233</v>
      </c>
    </row>
    <row r="8" spans="1:3" ht="128.44999999999999" customHeight="1" thickBot="1" x14ac:dyDescent="0.2">
      <c r="A8" s="79" t="s">
        <v>225</v>
      </c>
      <c r="B8" s="80" t="s">
        <v>232</v>
      </c>
      <c r="C8" s="81" t="s">
        <v>255</v>
      </c>
    </row>
    <row r="9" spans="1:3" ht="22.5" customHeight="1" x14ac:dyDescent="0.15">
      <c r="A9" s="22" t="s">
        <v>5</v>
      </c>
      <c r="B9" s="24" t="s">
        <v>35</v>
      </c>
      <c r="C9" s="10" t="s">
        <v>103</v>
      </c>
    </row>
    <row r="10" spans="1:3" ht="40.5" customHeight="1" x14ac:dyDescent="0.15">
      <c r="A10" s="11" t="s">
        <v>11</v>
      </c>
      <c r="B10" s="13" t="s">
        <v>22</v>
      </c>
      <c r="C10" s="15" t="s">
        <v>212</v>
      </c>
    </row>
    <row r="11" spans="1:3" ht="98.25" customHeight="1" thickBot="1" x14ac:dyDescent="0.2">
      <c r="A11" s="16" t="s">
        <v>12</v>
      </c>
      <c r="B11" s="17" t="s">
        <v>23</v>
      </c>
      <c r="C11" s="18" t="s">
        <v>163</v>
      </c>
    </row>
    <row r="12" spans="1:3" ht="22.5" customHeight="1" x14ac:dyDescent="0.15">
      <c r="A12" s="22" t="s">
        <v>8</v>
      </c>
      <c r="B12" s="24" t="s">
        <v>35</v>
      </c>
      <c r="C12" s="10"/>
    </row>
    <row r="13" spans="1:3" ht="42" customHeight="1" x14ac:dyDescent="0.15">
      <c r="A13" s="30" t="s">
        <v>105</v>
      </c>
      <c r="B13" s="13" t="s">
        <v>24</v>
      </c>
      <c r="C13" s="14" t="s">
        <v>213</v>
      </c>
    </row>
    <row r="14" spans="1:3" ht="42.75" customHeight="1" thickBot="1" x14ac:dyDescent="0.2">
      <c r="A14" s="31" t="s">
        <v>104</v>
      </c>
      <c r="B14" s="17" t="s">
        <v>25</v>
      </c>
      <c r="C14" s="18" t="s">
        <v>214</v>
      </c>
    </row>
    <row r="15" spans="1:3" ht="28.5" customHeight="1" thickBot="1" x14ac:dyDescent="0.2">
      <c r="A15" s="23" t="s">
        <v>4</v>
      </c>
      <c r="B15" s="1" t="s">
        <v>26</v>
      </c>
      <c r="C15" s="2" t="s">
        <v>215</v>
      </c>
    </row>
    <row r="16" spans="1:3" ht="56.25" customHeight="1" thickBot="1" x14ac:dyDescent="0.2">
      <c r="A16" s="23" t="s">
        <v>9</v>
      </c>
      <c r="B16" s="1" t="s">
        <v>27</v>
      </c>
      <c r="C16" s="9" t="s">
        <v>108</v>
      </c>
    </row>
    <row r="17" spans="1:3" ht="36.75" customHeight="1" thickBot="1" x14ac:dyDescent="0.2">
      <c r="A17" s="23" t="s">
        <v>6</v>
      </c>
      <c r="B17" s="1" t="s">
        <v>28</v>
      </c>
      <c r="C17" s="9" t="s">
        <v>109</v>
      </c>
    </row>
    <row r="18" spans="1:3" ht="22.5" customHeight="1" x14ac:dyDescent="0.15">
      <c r="A18" s="22" t="s">
        <v>7</v>
      </c>
      <c r="B18" s="24" t="s">
        <v>35</v>
      </c>
      <c r="C18" s="10"/>
    </row>
    <row r="19" spans="1:3" ht="22.5" customHeight="1" x14ac:dyDescent="0.15">
      <c r="A19" s="3" t="s">
        <v>14</v>
      </c>
      <c r="B19" s="25" t="s">
        <v>35</v>
      </c>
      <c r="C19" s="5"/>
    </row>
    <row r="20" spans="1:3" ht="22.5" customHeight="1" x14ac:dyDescent="0.15">
      <c r="A20" s="3" t="s">
        <v>15</v>
      </c>
      <c r="B20" s="4" t="s">
        <v>29</v>
      </c>
      <c r="C20" s="5" t="s">
        <v>242</v>
      </c>
    </row>
    <row r="21" spans="1:3" ht="22.5" customHeight="1" x14ac:dyDescent="0.15">
      <c r="A21" s="19" t="s">
        <v>16</v>
      </c>
      <c r="B21" s="20" t="s">
        <v>30</v>
      </c>
      <c r="C21" s="21" t="s">
        <v>243</v>
      </c>
    </row>
    <row r="22" spans="1:3" ht="22.5" customHeight="1" x14ac:dyDescent="0.15">
      <c r="A22" s="3" t="s">
        <v>18</v>
      </c>
      <c r="B22" s="25" t="s">
        <v>35</v>
      </c>
      <c r="C22" s="5"/>
    </row>
    <row r="23" spans="1:3" ht="22.5" customHeight="1" thickBot="1" x14ac:dyDescent="0.2">
      <c r="A23" s="6" t="s">
        <v>17</v>
      </c>
      <c r="B23" s="7" t="s">
        <v>33</v>
      </c>
      <c r="C23" s="8" t="s">
        <v>243</v>
      </c>
    </row>
    <row r="24" spans="1:3" ht="38.25" customHeight="1" thickBot="1" x14ac:dyDescent="0.2">
      <c r="A24" s="32" t="s">
        <v>110</v>
      </c>
      <c r="B24" s="1" t="s">
        <v>34</v>
      </c>
      <c r="C24" s="2"/>
    </row>
    <row r="25" spans="1:3" ht="22.5" customHeight="1" x14ac:dyDescent="0.15"/>
    <row r="26" spans="1:3" ht="22.5" customHeight="1" x14ac:dyDescent="0.15"/>
    <row r="27" spans="1:3" ht="22.5" customHeight="1" x14ac:dyDescent="0.15"/>
    <row r="28" spans="1:3" ht="22.5" customHeight="1" x14ac:dyDescent="0.15"/>
    <row r="29" spans="1:3" ht="22.5" customHeight="1" x14ac:dyDescent="0.15"/>
    <row r="30" spans="1:3" ht="22.5" customHeight="1" x14ac:dyDescent="0.15"/>
    <row r="31" spans="1:3" ht="22.5" customHeight="1" x14ac:dyDescent="0.15"/>
    <row r="32" spans="1:3" ht="22.5" customHeight="1" x14ac:dyDescent="0.15"/>
    <row r="33" ht="22.5" customHeight="1" x14ac:dyDescent="0.15"/>
    <row r="34" ht="22.5" customHeight="1" x14ac:dyDescent="0.15"/>
  </sheetData>
  <sheetProtection algorithmName="SHA-512" hashValue="+hTswSlzLjyOnJQk0kx9aqZP4D2khCt0++Y44tv06xhaK/qsk7Ip8BOr1tLSkTvlQpUBZWafR67BUPKC3ovBBw==" saltValue="jODx+EtQcTjSTTm2i1PGww==" spinCount="100000" sheet="1" objects="1" scenarios="1"/>
  <mergeCells count="1">
    <mergeCell ref="A2:C2"/>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99A69-F8D0-44C6-B9AF-CDF0C452EE35}">
  <sheetPr codeName="Sheet4">
    <tabColor rgb="FFFF0000"/>
  </sheetPr>
  <dimension ref="A2:K38"/>
  <sheetViews>
    <sheetView workbookViewId="0"/>
  </sheetViews>
  <sheetFormatPr defaultRowHeight="13.5" x14ac:dyDescent="0.15"/>
  <cols>
    <col min="1" max="1" width="3.25" style="34" customWidth="1"/>
    <col min="2" max="2" width="22.5" bestFit="1" customWidth="1"/>
    <col min="10" max="10" width="13.875" customWidth="1"/>
    <col min="11" max="11" width="15.5" customWidth="1"/>
  </cols>
  <sheetData>
    <row r="2" spans="1:10" x14ac:dyDescent="0.15">
      <c r="B2" s="35" t="s">
        <v>135</v>
      </c>
    </row>
    <row r="3" spans="1:10" ht="45" customHeight="1" x14ac:dyDescent="0.15">
      <c r="B3" s="108" t="s">
        <v>264</v>
      </c>
      <c r="C3" s="109"/>
      <c r="D3" s="109"/>
      <c r="E3" s="109"/>
      <c r="F3" s="109"/>
      <c r="G3" s="109"/>
      <c r="H3" s="109"/>
      <c r="I3" s="109"/>
      <c r="J3" s="109"/>
    </row>
    <row r="4" spans="1:10" ht="45" customHeight="1" x14ac:dyDescent="0.15">
      <c r="B4" s="108" t="s">
        <v>265</v>
      </c>
      <c r="C4" s="109"/>
      <c r="D4" s="109"/>
      <c r="E4" s="109"/>
      <c r="F4" s="109"/>
      <c r="G4" s="109"/>
      <c r="H4" s="109"/>
      <c r="I4" s="109"/>
      <c r="J4" s="109"/>
    </row>
    <row r="5" spans="1:10" ht="38.25" customHeight="1" x14ac:dyDescent="0.15">
      <c r="B5" s="110" t="s">
        <v>207</v>
      </c>
      <c r="C5" s="111"/>
      <c r="D5" s="111"/>
      <c r="E5" s="111"/>
      <c r="F5" s="111"/>
      <c r="G5" s="111"/>
      <c r="H5" s="111"/>
      <c r="I5" s="111"/>
      <c r="J5" s="111"/>
    </row>
    <row r="6" spans="1:10" ht="38.25" customHeight="1" x14ac:dyDescent="0.15">
      <c r="B6" s="115" t="s">
        <v>266</v>
      </c>
      <c r="C6" s="116"/>
      <c r="D6" s="116"/>
      <c r="E6" s="116"/>
      <c r="F6" s="116"/>
      <c r="G6" s="116"/>
      <c r="H6" s="116"/>
      <c r="I6" s="116"/>
      <c r="J6" s="117"/>
    </row>
    <row r="7" spans="1:10" ht="26.25" customHeight="1" thickBot="1" x14ac:dyDescent="0.2"/>
    <row r="8" spans="1:10" ht="26.25" customHeight="1" x14ac:dyDescent="0.15">
      <c r="A8" s="112" t="s">
        <v>131</v>
      </c>
      <c r="B8" s="113"/>
      <c r="C8" s="113"/>
      <c r="D8" s="113"/>
      <c r="E8" s="113"/>
      <c r="F8" s="113"/>
      <c r="G8" s="113"/>
      <c r="H8" s="113"/>
      <c r="I8" s="113"/>
      <c r="J8" s="114"/>
    </row>
    <row r="9" spans="1:10" ht="26.25" customHeight="1" x14ac:dyDescent="0.15">
      <c r="A9" s="38">
        <v>1</v>
      </c>
      <c r="B9" s="57" t="s">
        <v>119</v>
      </c>
      <c r="C9" s="107"/>
      <c r="D9" s="105"/>
      <c r="E9" s="105"/>
      <c r="F9" s="105"/>
      <c r="G9" s="105"/>
      <c r="H9" s="105"/>
      <c r="I9" s="105"/>
      <c r="J9" s="106"/>
    </row>
    <row r="10" spans="1:10" ht="26.25" customHeight="1" x14ac:dyDescent="0.15">
      <c r="A10" s="38">
        <v>2</v>
      </c>
      <c r="B10" s="57" t="s">
        <v>122</v>
      </c>
      <c r="C10" s="107"/>
      <c r="D10" s="105"/>
      <c r="E10" s="105"/>
      <c r="F10" s="105"/>
      <c r="G10" s="105"/>
      <c r="H10" s="105"/>
      <c r="I10" s="105"/>
      <c r="J10" s="106"/>
    </row>
    <row r="11" spans="1:10" ht="26.25" customHeight="1" x14ac:dyDescent="0.15">
      <c r="A11" s="38">
        <v>3</v>
      </c>
      <c r="B11" s="57" t="s">
        <v>121</v>
      </c>
      <c r="C11" s="104"/>
      <c r="D11" s="105"/>
      <c r="E11" s="105"/>
      <c r="F11" s="105"/>
      <c r="G11" s="105"/>
      <c r="H11" s="105"/>
      <c r="I11" s="105"/>
      <c r="J11" s="106"/>
    </row>
    <row r="12" spans="1:10" ht="26.25" customHeight="1" x14ac:dyDescent="0.15">
      <c r="A12" s="38">
        <v>4</v>
      </c>
      <c r="B12" s="57" t="s">
        <v>123</v>
      </c>
      <c r="C12" s="119"/>
      <c r="D12" s="120"/>
      <c r="E12" s="120"/>
      <c r="F12" s="120"/>
      <c r="G12" s="120"/>
      <c r="H12" s="120"/>
      <c r="I12" s="120"/>
      <c r="J12" s="121"/>
    </row>
    <row r="13" spans="1:10" ht="26.25" customHeight="1" x14ac:dyDescent="0.15">
      <c r="A13" s="38">
        <v>5</v>
      </c>
      <c r="B13" s="57" t="s">
        <v>124</v>
      </c>
      <c r="C13" s="107" t="s">
        <v>180</v>
      </c>
      <c r="D13" s="105"/>
      <c r="E13" s="105"/>
      <c r="F13" s="105"/>
      <c r="G13" s="105"/>
      <c r="H13" s="105"/>
      <c r="I13" s="105"/>
      <c r="J13" s="106"/>
    </row>
    <row r="14" spans="1:10" ht="26.25" customHeight="1" x14ac:dyDescent="0.15">
      <c r="A14" s="38">
        <v>6</v>
      </c>
      <c r="B14" s="57" t="s">
        <v>125</v>
      </c>
      <c r="C14" s="107" t="s">
        <v>180</v>
      </c>
      <c r="D14" s="105"/>
      <c r="E14" s="105"/>
      <c r="F14" s="105"/>
      <c r="G14" s="105"/>
      <c r="H14" s="105"/>
      <c r="I14" s="105"/>
      <c r="J14" s="106"/>
    </row>
    <row r="15" spans="1:10" ht="36.75" customHeight="1" x14ac:dyDescent="0.15">
      <c r="A15" s="38">
        <v>7</v>
      </c>
      <c r="B15" s="58" t="s">
        <v>250</v>
      </c>
      <c r="C15" s="107" t="s">
        <v>251</v>
      </c>
      <c r="D15" s="105"/>
      <c r="E15" s="105"/>
      <c r="F15" s="105"/>
      <c r="G15" s="105"/>
      <c r="H15" s="105"/>
      <c r="I15" s="105"/>
      <c r="J15" s="106"/>
    </row>
    <row r="16" spans="1:10" ht="30.75" customHeight="1" x14ac:dyDescent="0.15">
      <c r="A16" s="38">
        <v>8</v>
      </c>
      <c r="B16" s="58" t="s">
        <v>136</v>
      </c>
      <c r="C16" s="125" t="s">
        <v>183</v>
      </c>
      <c r="D16" s="126"/>
      <c r="E16" s="126"/>
      <c r="F16" s="126"/>
      <c r="G16" s="126"/>
      <c r="H16" s="126"/>
      <c r="I16" s="126"/>
      <c r="J16" s="127"/>
    </row>
    <row r="17" spans="1:11" ht="53.25" customHeight="1" x14ac:dyDescent="0.15">
      <c r="A17" s="38">
        <v>9</v>
      </c>
      <c r="B17" s="58" t="s">
        <v>137</v>
      </c>
      <c r="C17" s="125" t="s">
        <v>184</v>
      </c>
      <c r="D17" s="126"/>
      <c r="E17" s="126"/>
      <c r="F17" s="126"/>
      <c r="G17" s="126"/>
      <c r="H17" s="126"/>
      <c r="I17" s="126"/>
      <c r="J17" s="127"/>
    </row>
    <row r="18" spans="1:11" ht="58.5" customHeight="1" thickBot="1" x14ac:dyDescent="0.2">
      <c r="A18" s="39">
        <v>10</v>
      </c>
      <c r="B18" s="59" t="s">
        <v>126</v>
      </c>
      <c r="C18" s="122" t="s">
        <v>252</v>
      </c>
      <c r="D18" s="123"/>
      <c r="E18" s="123"/>
      <c r="F18" s="123"/>
      <c r="G18" s="123"/>
      <c r="H18" s="123"/>
      <c r="I18" s="123"/>
      <c r="J18" s="124"/>
    </row>
    <row r="19" spans="1:11" ht="8.25" customHeight="1" thickBot="1" x14ac:dyDescent="0.2">
      <c r="A19" s="37"/>
      <c r="B19" s="29"/>
      <c r="C19" s="36"/>
      <c r="D19" s="36"/>
      <c r="E19" s="36"/>
      <c r="F19" s="36"/>
      <c r="G19" s="36"/>
      <c r="H19" s="36"/>
      <c r="I19" s="36"/>
      <c r="J19" s="36"/>
    </row>
    <row r="20" spans="1:11" ht="26.25" customHeight="1" x14ac:dyDescent="0.15">
      <c r="A20" s="112" t="s">
        <v>206</v>
      </c>
      <c r="B20" s="113"/>
      <c r="C20" s="113"/>
      <c r="D20" s="113"/>
      <c r="E20" s="113"/>
      <c r="F20" s="113"/>
      <c r="G20" s="113"/>
      <c r="H20" s="113"/>
      <c r="I20" s="113"/>
      <c r="J20" s="113"/>
      <c r="K20" s="60" t="s">
        <v>132</v>
      </c>
    </row>
    <row r="21" spans="1:11" ht="38.25" customHeight="1" x14ac:dyDescent="0.15">
      <c r="A21" s="38">
        <v>1</v>
      </c>
      <c r="B21" s="110" t="s">
        <v>208</v>
      </c>
      <c r="C21" s="111"/>
      <c r="D21" s="111"/>
      <c r="E21" s="111"/>
      <c r="F21" s="111"/>
      <c r="G21" s="111"/>
      <c r="H21" s="111"/>
      <c r="I21" s="111"/>
      <c r="J21" s="111"/>
      <c r="K21" s="63" t="s">
        <v>180</v>
      </c>
    </row>
    <row r="22" spans="1:11" ht="26.25" customHeight="1" x14ac:dyDescent="0.15">
      <c r="A22" s="38">
        <v>2</v>
      </c>
      <c r="B22" s="111" t="s">
        <v>127</v>
      </c>
      <c r="C22" s="111"/>
      <c r="D22" s="111"/>
      <c r="E22" s="111"/>
      <c r="F22" s="111"/>
      <c r="G22" s="111"/>
      <c r="H22" s="111"/>
      <c r="I22" s="111"/>
      <c r="J22" s="111"/>
      <c r="K22" s="63" t="s">
        <v>180</v>
      </c>
    </row>
    <row r="23" spans="1:11" ht="44.25" customHeight="1" x14ac:dyDescent="0.15">
      <c r="A23" s="38">
        <v>3</v>
      </c>
      <c r="B23" s="110" t="s">
        <v>128</v>
      </c>
      <c r="C23" s="110"/>
      <c r="D23" s="110"/>
      <c r="E23" s="110"/>
      <c r="F23" s="110"/>
      <c r="G23" s="110"/>
      <c r="H23" s="110"/>
      <c r="I23" s="110"/>
      <c r="J23" s="110"/>
      <c r="K23" s="63" t="s">
        <v>180</v>
      </c>
    </row>
    <row r="24" spans="1:11" ht="40.5" customHeight="1" x14ac:dyDescent="0.15">
      <c r="A24" s="38">
        <v>4</v>
      </c>
      <c r="B24" s="110" t="s">
        <v>129</v>
      </c>
      <c r="C24" s="110"/>
      <c r="D24" s="110"/>
      <c r="E24" s="110"/>
      <c r="F24" s="110"/>
      <c r="G24" s="110"/>
      <c r="H24" s="110"/>
      <c r="I24" s="110"/>
      <c r="J24" s="110"/>
      <c r="K24" s="63" t="s">
        <v>180</v>
      </c>
    </row>
    <row r="25" spans="1:11" ht="96" customHeight="1" x14ac:dyDescent="0.15">
      <c r="A25" s="38">
        <v>5</v>
      </c>
      <c r="B25" s="110" t="s">
        <v>253</v>
      </c>
      <c r="C25" s="110"/>
      <c r="D25" s="110"/>
      <c r="E25" s="110"/>
      <c r="F25" s="110"/>
      <c r="G25" s="110"/>
      <c r="H25" s="110"/>
      <c r="I25" s="110"/>
      <c r="J25" s="110"/>
      <c r="K25" s="63" t="s">
        <v>180</v>
      </c>
    </row>
    <row r="26" spans="1:11" ht="54.75" customHeight="1" thickBot="1" x14ac:dyDescent="0.2">
      <c r="A26" s="39">
        <v>6</v>
      </c>
      <c r="B26" s="118" t="s">
        <v>130</v>
      </c>
      <c r="C26" s="118"/>
      <c r="D26" s="118"/>
      <c r="E26" s="118"/>
      <c r="F26" s="118"/>
      <c r="G26" s="118"/>
      <c r="H26" s="118"/>
      <c r="I26" s="118"/>
      <c r="J26" s="118"/>
      <c r="K26" s="63" t="s">
        <v>180</v>
      </c>
    </row>
    <row r="27" spans="1:11" ht="8.25" customHeight="1" x14ac:dyDescent="0.15"/>
    <row r="28" spans="1:11" ht="26.25" customHeight="1" x14ac:dyDescent="0.15"/>
    <row r="29" spans="1:11" ht="26.25" customHeight="1" x14ac:dyDescent="0.15"/>
    <row r="30" spans="1:11" ht="26.25" customHeight="1" x14ac:dyDescent="0.15"/>
    <row r="31" spans="1:11" ht="26.25" customHeight="1" x14ac:dyDescent="0.15"/>
    <row r="32" spans="1:11" x14ac:dyDescent="0.15">
      <c r="B32" s="61" t="s">
        <v>180</v>
      </c>
      <c r="C32" s="43" t="s">
        <v>180</v>
      </c>
      <c r="D32" s="61"/>
      <c r="E32" s="43" t="s">
        <v>180</v>
      </c>
      <c r="F32" s="61"/>
      <c r="G32" s="61" t="s">
        <v>245</v>
      </c>
    </row>
    <row r="33" spans="2:7" x14ac:dyDescent="0.15">
      <c r="B33" s="43" t="s">
        <v>179</v>
      </c>
      <c r="C33" s="43" t="s">
        <v>182</v>
      </c>
      <c r="D33" s="61"/>
      <c r="E33" s="61" t="s">
        <v>133</v>
      </c>
      <c r="F33" s="61"/>
      <c r="G33" s="61" t="s">
        <v>246</v>
      </c>
    </row>
    <row r="34" spans="2:7" x14ac:dyDescent="0.15">
      <c r="B34" s="61" t="s">
        <v>174</v>
      </c>
      <c r="C34" s="61" t="s">
        <v>181</v>
      </c>
      <c r="D34" s="61"/>
      <c r="E34" s="61" t="s">
        <v>134</v>
      </c>
      <c r="F34" s="61"/>
      <c r="G34" s="61" t="s">
        <v>247</v>
      </c>
    </row>
    <row r="35" spans="2:7" x14ac:dyDescent="0.15">
      <c r="B35" s="61" t="s">
        <v>175</v>
      </c>
      <c r="C35" s="61" t="s">
        <v>244</v>
      </c>
      <c r="D35" s="61"/>
      <c r="E35" s="61"/>
      <c r="F35" s="61"/>
      <c r="G35" s="61" t="s">
        <v>248</v>
      </c>
    </row>
    <row r="36" spans="2:7" x14ac:dyDescent="0.15">
      <c r="B36" s="61" t="s">
        <v>176</v>
      </c>
      <c r="C36" s="61"/>
      <c r="D36" s="61"/>
      <c r="E36" s="61"/>
      <c r="F36" s="61"/>
      <c r="G36" s="61"/>
    </row>
    <row r="37" spans="2:7" x14ac:dyDescent="0.15">
      <c r="B37" s="61" t="s">
        <v>177</v>
      </c>
      <c r="C37" s="61"/>
      <c r="D37" s="61"/>
      <c r="E37" s="61"/>
      <c r="F37" s="61"/>
      <c r="G37" s="61"/>
    </row>
    <row r="38" spans="2:7" x14ac:dyDescent="0.15">
      <c r="B38" s="61" t="s">
        <v>178</v>
      </c>
      <c r="C38" s="61"/>
      <c r="D38" s="61"/>
      <c r="E38" s="61"/>
      <c r="F38" s="61"/>
      <c r="G38" s="61"/>
    </row>
  </sheetData>
  <sheetProtection algorithmName="SHA-512" hashValue="LF7+qcufY9bjDA1mpOVNLGC4z1WSayQGmqBewFsWjgbbIrp1hflht9WnpZ1Vx4Ihd8EQNKUKS5ZkXfEJ4xB7Sw==" saltValue="b7sWzGB8YvyuszxeA3UKEw==" spinCount="100000" sheet="1" objects="1" scenarios="1"/>
  <mergeCells count="22">
    <mergeCell ref="B26:J26"/>
    <mergeCell ref="C13:J13"/>
    <mergeCell ref="C12:J12"/>
    <mergeCell ref="B25:J25"/>
    <mergeCell ref="B24:J24"/>
    <mergeCell ref="B23:J23"/>
    <mergeCell ref="B22:J22"/>
    <mergeCell ref="B21:J21"/>
    <mergeCell ref="A20:J20"/>
    <mergeCell ref="C18:J18"/>
    <mergeCell ref="C17:J17"/>
    <mergeCell ref="C16:J16"/>
    <mergeCell ref="C14:J14"/>
    <mergeCell ref="C15:J15"/>
    <mergeCell ref="C11:J11"/>
    <mergeCell ref="C10:J10"/>
    <mergeCell ref="C9:J9"/>
    <mergeCell ref="B3:J3"/>
    <mergeCell ref="B4:J4"/>
    <mergeCell ref="B5:J5"/>
    <mergeCell ref="A8:J8"/>
    <mergeCell ref="B6:J6"/>
  </mergeCells>
  <phoneticPr fontId="1"/>
  <conditionalFormatting sqref="C9:J12">
    <cfRule type="expression" dxfId="16" priority="4">
      <formula>C9=""</formula>
    </cfRule>
  </conditionalFormatting>
  <conditionalFormatting sqref="C13:J13">
    <cfRule type="expression" dxfId="15" priority="7">
      <formula>$C$13="選択してください"</formula>
    </cfRule>
  </conditionalFormatting>
  <conditionalFormatting sqref="C14:J14">
    <cfRule type="expression" dxfId="14" priority="6">
      <formula>$C$14="選択してください"</formula>
    </cfRule>
  </conditionalFormatting>
  <conditionalFormatting sqref="C15:J15">
    <cfRule type="expression" dxfId="13" priority="1">
      <formula>$C$15="選択してください"</formula>
    </cfRule>
  </conditionalFormatting>
  <conditionalFormatting sqref="K21:K26">
    <cfRule type="expression" dxfId="12" priority="3">
      <formula>K21="選択してください"</formula>
    </cfRule>
  </conditionalFormatting>
  <dataValidations count="4">
    <dataValidation type="list" allowBlank="1" showInputMessage="1" showErrorMessage="1" sqref="C13:J13" xr:uid="{E66C50A8-2647-4B7E-B56C-3BFF99D16B39}">
      <formula1>$C$32:$C$35</formula1>
    </dataValidation>
    <dataValidation type="list" allowBlank="1" showInputMessage="1" showErrorMessage="1" sqref="D14:J14 C14" xr:uid="{64016594-904B-4FFE-9D93-B22B36C0B732}">
      <formula1>$B$32:$B$38</formula1>
    </dataValidation>
    <dataValidation type="list" allowBlank="1" showInputMessage="1" showErrorMessage="1" sqref="K21:K26" xr:uid="{42035C1A-DFE1-4C6E-A95E-B376E3EC1410}">
      <formula1>$E$32:$E$34</formula1>
    </dataValidation>
    <dataValidation type="list" allowBlank="1" showInputMessage="1" showErrorMessage="1" sqref="C15:J15" xr:uid="{753191BC-D443-4127-8F70-57FAC1423771}">
      <formula1>"選択してください,企画中、研究開発中,試作品,販売開始前の宣伝中（カタログ作成済等）,販売開始済・受注開始済,販売中,該当なし"</formula1>
    </dataValidation>
  </dataValidations>
  <hyperlinks>
    <hyperlink ref="B3:J3" r:id="rId1" display="https://www.iri-tokyo.jp/research/field/shomei-shiken-uketsuke/" xr:uid="{629FA007-8208-4B64-891E-0CC74857C6BC}"/>
    <hyperlink ref="B4:J4" r:id="rId2" display="https://www.iri-tokyo.jp/service/terms/" xr:uid="{5639FBBC-4312-4284-A85C-BB66ECF4D763}"/>
    <hyperlink ref="B6:J6" r:id="rId3" display="https://www.iri-tokyo.jp/service/rates-guide/" xr:uid="{9D9F35DA-1FD8-42F1-B6E4-23B54A7259C2}"/>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D465-ADBA-4BC1-A237-F6C34D4B9B5D}">
  <sheetPr codeName="Sheet2">
    <tabColor rgb="FFFF0000"/>
  </sheetPr>
  <dimension ref="A1:BB44"/>
  <sheetViews>
    <sheetView zoomScale="70" zoomScaleNormal="70" workbookViewId="0">
      <pane xSplit="2" ySplit="9" topLeftCell="C10" activePane="bottomRight" state="frozen"/>
      <selection pane="topRight"/>
      <selection pane="bottomLeft"/>
      <selection pane="bottomRight"/>
    </sheetView>
  </sheetViews>
  <sheetFormatPr defaultColWidth="9" defaultRowHeight="13.5" x14ac:dyDescent="0.15"/>
  <cols>
    <col min="1" max="1" width="9" style="29"/>
    <col min="2" max="2" width="32.875" style="29" customWidth="1"/>
    <col min="3" max="3" width="9" style="29"/>
    <col min="4" max="4" width="9.5" style="29" customWidth="1"/>
    <col min="5" max="5" width="10.125" style="29" customWidth="1"/>
    <col min="6" max="6" width="9" style="29"/>
    <col min="7" max="7" width="18" style="29" customWidth="1"/>
    <col min="8" max="8" width="21.5" style="29" customWidth="1"/>
    <col min="9" max="9" width="24" style="29" customWidth="1"/>
    <col min="10" max="10" width="25.375" style="29" customWidth="1"/>
    <col min="11" max="11" width="16.375" style="29" customWidth="1"/>
    <col min="12" max="12" width="9" style="29"/>
    <col min="13" max="13" width="16.875" style="29" customWidth="1"/>
    <col min="14" max="15" width="9" style="29"/>
    <col min="16" max="16" width="15.25" style="29" customWidth="1"/>
    <col min="17" max="17" width="15.5" style="29" customWidth="1"/>
    <col min="18" max="18" width="15.25" style="29" customWidth="1"/>
    <col min="19" max="19" width="9" style="29"/>
    <col min="20" max="20" width="18.5" style="29" customWidth="1"/>
    <col min="21" max="21" width="18.75" style="29" customWidth="1"/>
    <col min="22" max="22" width="17.75" style="29" customWidth="1"/>
    <col min="23" max="23" width="17.625" style="29" customWidth="1"/>
    <col min="24" max="24" width="19.5" style="29" customWidth="1"/>
    <col min="25" max="25" width="11" style="29" customWidth="1"/>
    <col min="26" max="26" width="10.75" style="29" customWidth="1"/>
    <col min="27" max="27" width="16.375" style="29" customWidth="1"/>
    <col min="28" max="28" width="19" style="29" customWidth="1"/>
    <col min="29" max="29" width="20.5" style="29" customWidth="1"/>
    <col min="30" max="32" width="18" style="29" customWidth="1"/>
    <col min="33" max="54" width="9" style="41"/>
    <col min="55" max="16384" width="9" style="29"/>
  </cols>
  <sheetData>
    <row r="1" spans="1:54" ht="35.25" customHeight="1" x14ac:dyDescent="0.15">
      <c r="B1" s="148" t="s">
        <v>111</v>
      </c>
      <c r="C1" s="148"/>
      <c r="D1" s="148"/>
      <c r="E1" s="148"/>
      <c r="F1" s="148"/>
    </row>
    <row r="2" spans="1:54" ht="35.25" customHeight="1" x14ac:dyDescent="0.15">
      <c r="B2" s="148" t="s">
        <v>217</v>
      </c>
      <c r="C2" s="148"/>
      <c r="D2" s="148"/>
      <c r="E2" s="148"/>
      <c r="F2" s="148"/>
      <c r="G2" s="148"/>
    </row>
    <row r="3" spans="1:54" ht="35.25" customHeight="1" x14ac:dyDescent="0.15">
      <c r="B3" s="148" t="s">
        <v>216</v>
      </c>
      <c r="C3" s="148"/>
      <c r="D3" s="148"/>
      <c r="E3" s="148"/>
      <c r="F3" s="148"/>
      <c r="G3" s="148"/>
    </row>
    <row r="4" spans="1:54" ht="35.25" customHeight="1" x14ac:dyDescent="0.15">
      <c r="B4" s="199" t="s">
        <v>262</v>
      </c>
      <c r="C4" s="199"/>
      <c r="D4" s="199"/>
      <c r="E4" s="199"/>
      <c r="F4" s="199"/>
    </row>
    <row r="5" spans="1:54" ht="35.25" customHeight="1" thickBot="1" x14ac:dyDescent="0.2">
      <c r="B5" s="199" t="str">
        <f>"中小企業料金　"&amp;料金積算!G23&amp;"円　　"&amp;"一般料金　"&amp;料金積算!H23&amp;"円"</f>
        <v>中小企業料金　0円　　一般料金　0円</v>
      </c>
      <c r="C5" s="199"/>
      <c r="D5" s="199"/>
      <c r="E5" s="199"/>
      <c r="F5" s="199"/>
    </row>
    <row r="6" spans="1:54" ht="55.5" customHeight="1" thickBot="1" x14ac:dyDescent="0.2">
      <c r="A6" s="130" t="s">
        <v>36</v>
      </c>
      <c r="B6" s="64" t="s">
        <v>37</v>
      </c>
      <c r="C6" s="130" t="s">
        <v>38</v>
      </c>
      <c r="D6" s="136"/>
      <c r="E6" s="136"/>
      <c r="F6" s="131"/>
      <c r="G6" s="64" t="s">
        <v>41</v>
      </c>
      <c r="H6" s="155" t="s">
        <v>97</v>
      </c>
      <c r="I6" s="130" t="s">
        <v>2</v>
      </c>
      <c r="J6" s="136"/>
      <c r="K6" s="136"/>
      <c r="L6" s="136"/>
      <c r="M6" s="136"/>
      <c r="N6" s="136"/>
      <c r="O6" s="88"/>
      <c r="P6" s="88"/>
      <c r="Q6" s="130" t="s">
        <v>46</v>
      </c>
      <c r="R6" s="136"/>
      <c r="S6" s="131"/>
      <c r="T6" s="130" t="s">
        <v>95</v>
      </c>
      <c r="U6" s="131"/>
      <c r="V6" s="130" t="s">
        <v>100</v>
      </c>
      <c r="W6" s="131"/>
      <c r="X6" s="155" t="s">
        <v>96</v>
      </c>
      <c r="Y6" s="152" t="s">
        <v>51</v>
      </c>
      <c r="Z6" s="153"/>
      <c r="AA6" s="153"/>
      <c r="AB6" s="153"/>
      <c r="AC6" s="154"/>
      <c r="AD6" s="130" t="s">
        <v>91</v>
      </c>
      <c r="AE6" s="131"/>
      <c r="AG6" s="41" t="s">
        <v>0</v>
      </c>
      <c r="AH6" s="42" t="s">
        <v>61</v>
      </c>
      <c r="AI6" s="42" t="s">
        <v>62</v>
      </c>
      <c r="AJ6" s="42" t="s">
        <v>64</v>
      </c>
      <c r="AK6" s="42" t="s">
        <v>66</v>
      </c>
      <c r="AL6" s="42" t="s">
        <v>68</v>
      </c>
      <c r="AM6" s="42" t="s">
        <v>70</v>
      </c>
      <c r="AN6" s="42" t="s">
        <v>72</v>
      </c>
      <c r="AO6" s="42" t="s">
        <v>74</v>
      </c>
      <c r="AP6" s="42" t="s">
        <v>76</v>
      </c>
      <c r="AQ6" s="42" t="s">
        <v>78</v>
      </c>
      <c r="AR6" s="42" t="s">
        <v>80</v>
      </c>
      <c r="AS6" s="42" t="s">
        <v>82</v>
      </c>
      <c r="AT6" s="42" t="s">
        <v>84</v>
      </c>
      <c r="AU6" s="42" t="s">
        <v>238</v>
      </c>
      <c r="AV6" s="42" t="s">
        <v>239</v>
      </c>
      <c r="AW6" s="42" t="s">
        <v>88</v>
      </c>
      <c r="AX6" s="42" t="s">
        <v>240</v>
      </c>
      <c r="AY6" s="42" t="s">
        <v>241</v>
      </c>
    </row>
    <row r="7" spans="1:54" ht="43.5" customHeight="1" x14ac:dyDescent="0.15">
      <c r="A7" s="132"/>
      <c r="B7" s="141" t="s">
        <v>162</v>
      </c>
      <c r="C7" s="139" t="s">
        <v>249</v>
      </c>
      <c r="D7" s="144" t="s">
        <v>92</v>
      </c>
      <c r="E7" s="144" t="s">
        <v>219</v>
      </c>
      <c r="F7" s="142" t="s">
        <v>40</v>
      </c>
      <c r="G7" s="141" t="s">
        <v>224</v>
      </c>
      <c r="H7" s="156"/>
      <c r="I7" s="139" t="s">
        <v>44</v>
      </c>
      <c r="J7" s="137" t="s">
        <v>45</v>
      </c>
      <c r="K7" s="144" t="s">
        <v>99</v>
      </c>
      <c r="L7" s="89"/>
      <c r="M7" s="159" t="s">
        <v>234</v>
      </c>
      <c r="N7" s="89"/>
      <c r="O7" s="89"/>
      <c r="P7" s="89"/>
      <c r="Q7" s="134" t="s">
        <v>94</v>
      </c>
      <c r="R7" s="146" t="s">
        <v>47</v>
      </c>
      <c r="S7" s="66"/>
      <c r="T7" s="134" t="s">
        <v>49</v>
      </c>
      <c r="U7" s="142" t="s">
        <v>50</v>
      </c>
      <c r="V7" s="132"/>
      <c r="W7" s="158"/>
      <c r="X7" s="156"/>
      <c r="Y7" s="149" t="s">
        <v>52</v>
      </c>
      <c r="Z7" s="150"/>
      <c r="AA7" s="150"/>
      <c r="AB7" s="151"/>
      <c r="AC7" s="65" t="s">
        <v>98</v>
      </c>
      <c r="AD7" s="67"/>
      <c r="AE7" s="128" t="s">
        <v>209</v>
      </c>
      <c r="AG7" s="41" t="s">
        <v>112</v>
      </c>
      <c r="AH7" s="43" t="s">
        <v>19</v>
      </c>
      <c r="AI7" s="43" t="s">
        <v>63</v>
      </c>
      <c r="AJ7" s="43" t="s">
        <v>65</v>
      </c>
      <c r="AK7" s="43" t="s">
        <v>67</v>
      </c>
      <c r="AL7" s="43" t="s">
        <v>69</v>
      </c>
      <c r="AM7" s="43" t="s">
        <v>71</v>
      </c>
      <c r="AN7" s="43" t="s">
        <v>73</v>
      </c>
      <c r="AO7" s="43" t="s">
        <v>75</v>
      </c>
      <c r="AP7" s="43" t="s">
        <v>77</v>
      </c>
      <c r="AQ7" s="43" t="s">
        <v>79</v>
      </c>
      <c r="AR7" s="43" t="s">
        <v>81</v>
      </c>
      <c r="AS7" s="43" t="s">
        <v>83</v>
      </c>
      <c r="AT7" s="43" t="s">
        <v>85</v>
      </c>
      <c r="AU7" s="43" t="s">
        <v>86</v>
      </c>
      <c r="AV7" s="43" t="s">
        <v>87</v>
      </c>
      <c r="AW7" s="43" t="s">
        <v>89</v>
      </c>
      <c r="AX7" s="43" t="s">
        <v>226</v>
      </c>
      <c r="AY7" s="43" t="s">
        <v>227</v>
      </c>
      <c r="BB7" s="41" t="s">
        <v>160</v>
      </c>
    </row>
    <row r="8" spans="1:54" ht="51.75" customHeight="1" thickBot="1" x14ac:dyDescent="0.2">
      <c r="A8" s="133"/>
      <c r="B8" s="129"/>
      <c r="C8" s="140"/>
      <c r="D8" s="145"/>
      <c r="E8" s="145"/>
      <c r="F8" s="143"/>
      <c r="G8" s="129"/>
      <c r="H8" s="157"/>
      <c r="I8" s="140"/>
      <c r="J8" s="138"/>
      <c r="K8" s="145"/>
      <c r="L8" s="71" t="s">
        <v>235</v>
      </c>
      <c r="M8" s="160"/>
      <c r="N8" s="71" t="s">
        <v>257</v>
      </c>
      <c r="O8" s="71" t="s">
        <v>256</v>
      </c>
      <c r="P8" s="71" t="s">
        <v>260</v>
      </c>
      <c r="Q8" s="135"/>
      <c r="R8" s="147"/>
      <c r="S8" s="68" t="s">
        <v>48</v>
      </c>
      <c r="T8" s="135"/>
      <c r="U8" s="143"/>
      <c r="V8" s="69"/>
      <c r="W8" s="68" t="s">
        <v>90</v>
      </c>
      <c r="X8" s="157"/>
      <c r="Y8" s="70" t="s">
        <v>53</v>
      </c>
      <c r="Z8" s="71" t="s">
        <v>54</v>
      </c>
      <c r="AA8" s="71" t="s">
        <v>55</v>
      </c>
      <c r="AB8" s="72" t="s">
        <v>56</v>
      </c>
      <c r="AC8" s="68" t="s">
        <v>57</v>
      </c>
      <c r="AD8" s="73"/>
      <c r="AE8" s="129"/>
      <c r="AH8" s="41">
        <f>SUM(AH10:AH44)</f>
        <v>0</v>
      </c>
      <c r="AI8" s="41">
        <f t="shared" ref="AI8:AY8" si="0">SUM(AI10:AI44)</f>
        <v>0</v>
      </c>
      <c r="AJ8" s="41">
        <f t="shared" si="0"/>
        <v>0</v>
      </c>
      <c r="AK8" s="41">
        <f t="shared" si="0"/>
        <v>0</v>
      </c>
      <c r="AL8" s="41">
        <f t="shared" si="0"/>
        <v>0</v>
      </c>
      <c r="AM8" s="41">
        <f t="shared" si="0"/>
        <v>0</v>
      </c>
      <c r="AN8" s="41">
        <f t="shared" si="0"/>
        <v>0</v>
      </c>
      <c r="AO8" s="41">
        <f t="shared" si="0"/>
        <v>0</v>
      </c>
      <c r="AP8" s="41">
        <f t="shared" si="0"/>
        <v>0</v>
      </c>
      <c r="AQ8" s="41">
        <f t="shared" si="0"/>
        <v>0</v>
      </c>
      <c r="AR8" s="41">
        <f t="shared" si="0"/>
        <v>0</v>
      </c>
      <c r="AS8" s="41">
        <f t="shared" si="0"/>
        <v>0</v>
      </c>
      <c r="AT8" s="41">
        <f t="shared" si="0"/>
        <v>0</v>
      </c>
      <c r="AU8" s="41">
        <f t="shared" si="0"/>
        <v>0</v>
      </c>
      <c r="AV8" s="41">
        <f t="shared" si="0"/>
        <v>0</v>
      </c>
      <c r="AW8" s="41">
        <f t="shared" si="0"/>
        <v>0</v>
      </c>
      <c r="AX8" s="41">
        <f t="shared" si="0"/>
        <v>0</v>
      </c>
      <c r="AY8" s="41">
        <f t="shared" si="0"/>
        <v>0</v>
      </c>
      <c r="BB8" s="41" t="s">
        <v>161</v>
      </c>
    </row>
    <row r="9" spans="1:54" ht="46.5" customHeight="1" x14ac:dyDescent="0.15">
      <c r="A9" s="74" t="s">
        <v>39</v>
      </c>
      <c r="B9" s="74" t="s">
        <v>43</v>
      </c>
      <c r="C9" s="74" t="s">
        <v>1</v>
      </c>
      <c r="D9" s="74" t="s">
        <v>221</v>
      </c>
      <c r="E9" s="74">
        <v>100</v>
      </c>
      <c r="F9" s="74" t="s">
        <v>222</v>
      </c>
      <c r="G9" s="74" t="s">
        <v>223</v>
      </c>
      <c r="H9" s="74" t="s">
        <v>0</v>
      </c>
      <c r="I9" s="74" t="s">
        <v>0</v>
      </c>
      <c r="J9" s="74" t="s">
        <v>0</v>
      </c>
      <c r="K9" s="74" t="s">
        <v>0</v>
      </c>
      <c r="L9" s="74">
        <v>100</v>
      </c>
      <c r="M9" s="74" t="s">
        <v>0</v>
      </c>
      <c r="N9" s="92">
        <v>120</v>
      </c>
      <c r="O9" s="93">
        <v>301</v>
      </c>
      <c r="P9" s="92">
        <f>IF(OR(N9="",O9=""),"",(N9*(O9-1)))</f>
        <v>36000</v>
      </c>
      <c r="Q9" s="74" t="s">
        <v>0</v>
      </c>
      <c r="R9" s="74" t="s">
        <v>0</v>
      </c>
      <c r="S9" s="74">
        <v>18</v>
      </c>
      <c r="T9" s="74" t="s">
        <v>0</v>
      </c>
      <c r="U9" s="74" t="s">
        <v>0</v>
      </c>
      <c r="V9" s="74" t="s">
        <v>0</v>
      </c>
      <c r="W9" s="74" t="s">
        <v>113</v>
      </c>
      <c r="X9" s="74" t="s">
        <v>0</v>
      </c>
      <c r="Y9" s="74" t="s">
        <v>0</v>
      </c>
      <c r="Z9" s="74" t="s">
        <v>0</v>
      </c>
      <c r="AA9" s="74">
        <v>100</v>
      </c>
      <c r="AB9" s="74">
        <v>60</v>
      </c>
      <c r="AC9" s="74" t="s">
        <v>0</v>
      </c>
      <c r="AD9" s="74" t="s">
        <v>0</v>
      </c>
      <c r="AE9" s="74" t="s">
        <v>160</v>
      </c>
      <c r="AG9" s="41">
        <f>IF(B9&lt;&gt;"",1,0)</f>
        <v>1</v>
      </c>
      <c r="AH9" s="41">
        <f>AG9*IF(J9="実施する",1,0)</f>
        <v>1</v>
      </c>
      <c r="AI9" s="41">
        <f t="shared" ref="AI9:AI39" si="1">AG9*IF(OR(I9="実施する",AC9="実施する",U9="実施する"),1,0)</f>
        <v>1</v>
      </c>
      <c r="AJ9" s="41">
        <f t="shared" ref="AJ9:AJ39" si="2">AG9*IF(I9="実施する",1,0)</f>
        <v>1</v>
      </c>
      <c r="AK9" s="41">
        <f t="shared" ref="AK9:AK39" si="3">AG9*IF(U9="実施する",1,0)</f>
        <v>1</v>
      </c>
      <c r="AL9" s="41">
        <f t="shared" ref="AL9:AL39" si="4">AG9*IF(R9="実施する",1,0)</f>
        <v>1</v>
      </c>
      <c r="AM9" s="41">
        <f t="shared" ref="AM9:AM39" si="5">AG9*IF(R9="実施する",S9-1,0)</f>
        <v>17</v>
      </c>
      <c r="AN9" s="41">
        <f t="shared" ref="AN9:AN39" si="6">AG9*IF(Q9="実施する",1,0)</f>
        <v>1</v>
      </c>
      <c r="AO9" s="41">
        <f t="shared" ref="AO9:AO39" si="7">AG9*IF(V9="実施する",1,0)</f>
        <v>1</v>
      </c>
      <c r="AP9" s="41">
        <f t="shared" ref="AP9:AP39" si="8">AG9*IF(T9="実施する",1,0)</f>
        <v>1</v>
      </c>
      <c r="AQ9" s="41">
        <f t="shared" ref="AQ9:AQ39" si="9">AG9*IF(X9="実施する",1,0)</f>
        <v>1</v>
      </c>
      <c r="AR9" s="41">
        <f t="shared" ref="AR9:AR39" si="10">AG9*IF(H9="実施する",1,0)</f>
        <v>1</v>
      </c>
      <c r="AS9" s="41">
        <f>AG9*IF(Y9="実施する",1,0)</f>
        <v>1</v>
      </c>
      <c r="AT9" s="41">
        <f>AG9*IF(Z9="実施する",1,0)</f>
        <v>1</v>
      </c>
      <c r="AU9" s="41">
        <f>AG9*IF(K9="実施する",1,0)</f>
        <v>1</v>
      </c>
      <c r="AV9" s="41">
        <f>AG9*IF(K9="実施する",IF(ROUNDUP(((L9*60)-30)/30,0)&gt;0,ROUNDUP(((L9*60)-30)/30,0),0),0)</f>
        <v>199</v>
      </c>
      <c r="AW9" s="41">
        <f>AG9*IF(AD9="実施する",1,0)</f>
        <v>1</v>
      </c>
      <c r="AX9" s="41">
        <f>AG9*IF(M9="実施する",1,0)</f>
        <v>1</v>
      </c>
      <c r="AY9" s="41">
        <f>AG9*IF(M9="実施する",IF(ROUNDUP(((N9*O9/60)-30)/30,0)&gt;0,ROUNDUP(((N9*O9/60)-30)/30,0),0),0)</f>
        <v>20</v>
      </c>
    </row>
    <row r="10" spans="1:54" ht="46.5" customHeight="1" x14ac:dyDescent="0.15">
      <c r="A10" s="29">
        <v>1</v>
      </c>
      <c r="B10" s="75"/>
      <c r="C10" s="75"/>
      <c r="D10" s="75"/>
      <c r="E10" s="75"/>
      <c r="F10" s="75"/>
      <c r="G10" s="75"/>
      <c r="H10" s="75"/>
      <c r="I10" s="75"/>
      <c r="J10" s="75"/>
      <c r="K10" s="75"/>
      <c r="L10" s="75"/>
      <c r="M10" s="75"/>
      <c r="N10" s="91"/>
      <c r="O10" s="94"/>
      <c r="P10" s="200" t="str">
        <f>IF(OR(N10="",O10=""),"",(N10*(O10-1)))</f>
        <v/>
      </c>
      <c r="Q10" s="75"/>
      <c r="R10" s="75"/>
      <c r="S10" s="75"/>
      <c r="T10" s="75"/>
      <c r="U10" s="75"/>
      <c r="V10" s="75"/>
      <c r="W10" s="75"/>
      <c r="X10" s="75"/>
      <c r="Y10" s="75"/>
      <c r="Z10" s="75"/>
      <c r="AA10" s="75"/>
      <c r="AB10" s="75"/>
      <c r="AC10" s="75"/>
      <c r="AD10" s="75"/>
      <c r="AE10" s="75"/>
      <c r="AG10" s="41">
        <f t="shared" ref="AG10:AG39" si="11">IF(B10&lt;&gt;"",1,0)</f>
        <v>0</v>
      </c>
      <c r="AH10" s="41">
        <f>AG10*IF(J10="実施する",1,0)</f>
        <v>0</v>
      </c>
      <c r="AI10" s="41">
        <f t="shared" si="1"/>
        <v>0</v>
      </c>
      <c r="AJ10" s="41">
        <f t="shared" si="2"/>
        <v>0</v>
      </c>
      <c r="AK10" s="41">
        <f t="shared" si="3"/>
        <v>0</v>
      </c>
      <c r="AL10" s="41">
        <f t="shared" si="4"/>
        <v>0</v>
      </c>
      <c r="AM10" s="41">
        <f t="shared" si="5"/>
        <v>0</v>
      </c>
      <c r="AN10" s="41">
        <f t="shared" si="6"/>
        <v>0</v>
      </c>
      <c r="AO10" s="41">
        <f t="shared" si="7"/>
        <v>0</v>
      </c>
      <c r="AP10" s="41">
        <f t="shared" si="8"/>
        <v>0</v>
      </c>
      <c r="AQ10" s="41">
        <f t="shared" si="9"/>
        <v>0</v>
      </c>
      <c r="AR10" s="41">
        <f t="shared" si="10"/>
        <v>0</v>
      </c>
      <c r="AS10" s="41">
        <f>AG10*IF(Y10="実施する",1,0)</f>
        <v>0</v>
      </c>
      <c r="AT10" s="41">
        <f>AG10*IF(Z10="実施する",1,0)</f>
        <v>0</v>
      </c>
      <c r="AU10" s="41">
        <f t="shared" ref="AU10:AU44" si="12">AG10*IF(K10="実施する",1,0)</f>
        <v>0</v>
      </c>
      <c r="AV10" s="41">
        <f>AG10*IF(K10="実施する",IF(ROUNDUP(((L10*60)-30)/30,0)&gt;0,ROUNDUP(((L10*60)-30)/30,0),0),0)</f>
        <v>0</v>
      </c>
      <c r="AW10" s="41">
        <f>AG10*IF(AD10="実施する",1,0)</f>
        <v>0</v>
      </c>
      <c r="AX10" s="41">
        <f t="shared" ref="AX10:AX39" si="13">AG10*IF(M10="実施する",1,0)</f>
        <v>0</v>
      </c>
      <c r="AY10" s="41">
        <f t="shared" ref="AY10:AY44" si="14">AG10*IF(M10="実施する",IF(ROUNDUP(((N10*O10/60)-30)/30,0)&gt;0,ROUNDUP(((N10*O10/60)-30)/30,0),0),0)</f>
        <v>0</v>
      </c>
    </row>
    <row r="11" spans="1:54" ht="46.5" customHeight="1" x14ac:dyDescent="0.15">
      <c r="A11" s="29">
        <v>2</v>
      </c>
      <c r="B11" s="75"/>
      <c r="C11" s="75"/>
      <c r="D11" s="75"/>
      <c r="E11" s="75"/>
      <c r="F11" s="75"/>
      <c r="G11" s="75"/>
      <c r="H11" s="75"/>
      <c r="I11" s="75"/>
      <c r="J11" s="75"/>
      <c r="K11" s="75"/>
      <c r="L11" s="75"/>
      <c r="M11" s="75"/>
      <c r="N11" s="91"/>
      <c r="O11" s="94"/>
      <c r="P11" s="200" t="str">
        <f t="shared" ref="P11:P44" si="15">IF(OR(N11="",O11=""),"",(N11*(O11-1)))</f>
        <v/>
      </c>
      <c r="Q11" s="75"/>
      <c r="R11" s="75"/>
      <c r="S11" s="75"/>
      <c r="T11" s="75"/>
      <c r="U11" s="75"/>
      <c r="V11" s="75"/>
      <c r="W11" s="75"/>
      <c r="X11" s="75"/>
      <c r="Y11" s="75"/>
      <c r="Z11" s="75"/>
      <c r="AA11" s="75"/>
      <c r="AB11" s="75"/>
      <c r="AC11" s="75"/>
      <c r="AD11" s="75"/>
      <c r="AE11" s="75"/>
      <c r="AG11" s="41">
        <f t="shared" si="11"/>
        <v>0</v>
      </c>
      <c r="AH11" s="41">
        <f>AG11*IF(J11="実施する",1,0)</f>
        <v>0</v>
      </c>
      <c r="AI11" s="41">
        <f t="shared" si="1"/>
        <v>0</v>
      </c>
      <c r="AJ11" s="41">
        <f t="shared" si="2"/>
        <v>0</v>
      </c>
      <c r="AK11" s="41">
        <f t="shared" si="3"/>
        <v>0</v>
      </c>
      <c r="AL11" s="41">
        <f t="shared" si="4"/>
        <v>0</v>
      </c>
      <c r="AM11" s="41">
        <f t="shared" si="5"/>
        <v>0</v>
      </c>
      <c r="AN11" s="41">
        <f t="shared" si="6"/>
        <v>0</v>
      </c>
      <c r="AO11" s="41">
        <f t="shared" si="7"/>
        <v>0</v>
      </c>
      <c r="AP11" s="41">
        <f t="shared" si="8"/>
        <v>0</v>
      </c>
      <c r="AQ11" s="41">
        <f t="shared" si="9"/>
        <v>0</v>
      </c>
      <c r="AR11" s="41">
        <f t="shared" si="10"/>
        <v>0</v>
      </c>
      <c r="AS11" s="41">
        <f t="shared" ref="AS11:AS39" si="16">AG11*IF(Y11="実施する",1,0)</f>
        <v>0</v>
      </c>
      <c r="AT11" s="41">
        <f t="shared" ref="AT11:AT39" si="17">AG11*IF(Z11="実施する",1,0)</f>
        <v>0</v>
      </c>
      <c r="AU11" s="41">
        <f t="shared" si="12"/>
        <v>0</v>
      </c>
      <c r="AV11" s="41">
        <f t="shared" ref="AV11:AV44" si="18">AG11*IF(K11="実施する",IF(ROUNDUP(((L11*60)-30)/30,0)&gt;0,ROUNDUP(((L11*60)-30)/30,0),0),0)</f>
        <v>0</v>
      </c>
      <c r="AW11" s="41">
        <f t="shared" ref="AW11:AW39" si="19">AG11*IF(AD11="実施する",1,0)</f>
        <v>0</v>
      </c>
      <c r="AX11" s="41">
        <f t="shared" si="13"/>
        <v>0</v>
      </c>
      <c r="AY11" s="41">
        <f t="shared" si="14"/>
        <v>0</v>
      </c>
    </row>
    <row r="12" spans="1:54" ht="46.5" customHeight="1" x14ac:dyDescent="0.15">
      <c r="A12" s="29">
        <v>3</v>
      </c>
      <c r="B12" s="75"/>
      <c r="C12" s="75"/>
      <c r="D12" s="75"/>
      <c r="E12" s="75"/>
      <c r="F12" s="75"/>
      <c r="G12" s="75"/>
      <c r="H12" s="75"/>
      <c r="I12" s="75"/>
      <c r="J12" s="75"/>
      <c r="K12" s="75"/>
      <c r="L12" s="75"/>
      <c r="M12" s="75"/>
      <c r="N12" s="91"/>
      <c r="O12" s="94"/>
      <c r="P12" s="200" t="str">
        <f t="shared" si="15"/>
        <v/>
      </c>
      <c r="Q12" s="75"/>
      <c r="R12" s="75"/>
      <c r="S12" s="75"/>
      <c r="T12" s="75"/>
      <c r="U12" s="75"/>
      <c r="V12" s="75"/>
      <c r="W12" s="75"/>
      <c r="X12" s="75"/>
      <c r="Y12" s="75"/>
      <c r="Z12" s="75"/>
      <c r="AA12" s="75"/>
      <c r="AB12" s="75"/>
      <c r="AC12" s="75"/>
      <c r="AD12" s="75"/>
      <c r="AE12" s="75"/>
      <c r="AG12" s="41">
        <f t="shared" si="11"/>
        <v>0</v>
      </c>
      <c r="AH12" s="41">
        <f t="shared" ref="AH12:AH39" si="20">AG12*IF(J12="実施する",1,0)</f>
        <v>0</v>
      </c>
      <c r="AI12" s="41">
        <f t="shared" si="1"/>
        <v>0</v>
      </c>
      <c r="AJ12" s="41">
        <f t="shared" si="2"/>
        <v>0</v>
      </c>
      <c r="AK12" s="41">
        <f t="shared" si="3"/>
        <v>0</v>
      </c>
      <c r="AL12" s="41">
        <f t="shared" si="4"/>
        <v>0</v>
      </c>
      <c r="AM12" s="41">
        <f t="shared" si="5"/>
        <v>0</v>
      </c>
      <c r="AN12" s="41">
        <f t="shared" si="6"/>
        <v>0</v>
      </c>
      <c r="AO12" s="41">
        <f t="shared" si="7"/>
        <v>0</v>
      </c>
      <c r="AP12" s="41">
        <f t="shared" si="8"/>
        <v>0</v>
      </c>
      <c r="AQ12" s="41">
        <f t="shared" si="9"/>
        <v>0</v>
      </c>
      <c r="AR12" s="41">
        <f t="shared" si="10"/>
        <v>0</v>
      </c>
      <c r="AS12" s="41">
        <f t="shared" si="16"/>
        <v>0</v>
      </c>
      <c r="AT12" s="41">
        <f t="shared" si="17"/>
        <v>0</v>
      </c>
      <c r="AU12" s="41">
        <f t="shared" si="12"/>
        <v>0</v>
      </c>
      <c r="AV12" s="41">
        <f t="shared" si="18"/>
        <v>0</v>
      </c>
      <c r="AW12" s="41">
        <f t="shared" si="19"/>
        <v>0</v>
      </c>
      <c r="AX12" s="41">
        <f t="shared" si="13"/>
        <v>0</v>
      </c>
      <c r="AY12" s="41">
        <f t="shared" si="14"/>
        <v>0</v>
      </c>
    </row>
    <row r="13" spans="1:54" ht="46.5" customHeight="1" x14ac:dyDescent="0.15">
      <c r="A13" s="29">
        <v>4</v>
      </c>
      <c r="B13" s="75"/>
      <c r="C13" s="75"/>
      <c r="D13" s="75"/>
      <c r="E13" s="75"/>
      <c r="F13" s="75"/>
      <c r="G13" s="75"/>
      <c r="H13" s="75"/>
      <c r="I13" s="75"/>
      <c r="J13" s="75"/>
      <c r="K13" s="75"/>
      <c r="L13" s="75"/>
      <c r="M13" s="75"/>
      <c r="N13" s="91"/>
      <c r="O13" s="94"/>
      <c r="P13" s="200" t="str">
        <f t="shared" si="15"/>
        <v/>
      </c>
      <c r="Q13" s="75"/>
      <c r="R13" s="75"/>
      <c r="S13" s="75"/>
      <c r="T13" s="75"/>
      <c r="U13" s="75"/>
      <c r="V13" s="75"/>
      <c r="W13" s="75"/>
      <c r="X13" s="75"/>
      <c r="Y13" s="75"/>
      <c r="Z13" s="75"/>
      <c r="AA13" s="75"/>
      <c r="AB13" s="75"/>
      <c r="AC13" s="75"/>
      <c r="AD13" s="75"/>
      <c r="AE13" s="75"/>
      <c r="AG13" s="41">
        <f t="shared" si="11"/>
        <v>0</v>
      </c>
      <c r="AH13" s="41">
        <f t="shared" si="20"/>
        <v>0</v>
      </c>
      <c r="AI13" s="41">
        <f t="shared" si="1"/>
        <v>0</v>
      </c>
      <c r="AJ13" s="41">
        <f t="shared" si="2"/>
        <v>0</v>
      </c>
      <c r="AK13" s="41">
        <f t="shared" si="3"/>
        <v>0</v>
      </c>
      <c r="AL13" s="41">
        <f t="shared" si="4"/>
        <v>0</v>
      </c>
      <c r="AM13" s="41">
        <f t="shared" si="5"/>
        <v>0</v>
      </c>
      <c r="AN13" s="41">
        <f t="shared" si="6"/>
        <v>0</v>
      </c>
      <c r="AO13" s="41">
        <f t="shared" si="7"/>
        <v>0</v>
      </c>
      <c r="AP13" s="41">
        <f t="shared" si="8"/>
        <v>0</v>
      </c>
      <c r="AQ13" s="41">
        <f t="shared" si="9"/>
        <v>0</v>
      </c>
      <c r="AR13" s="41">
        <f t="shared" si="10"/>
        <v>0</v>
      </c>
      <c r="AS13" s="41">
        <f t="shared" si="16"/>
        <v>0</v>
      </c>
      <c r="AT13" s="41">
        <f t="shared" si="17"/>
        <v>0</v>
      </c>
      <c r="AU13" s="41">
        <f t="shared" si="12"/>
        <v>0</v>
      </c>
      <c r="AV13" s="41">
        <f t="shared" si="18"/>
        <v>0</v>
      </c>
      <c r="AW13" s="41">
        <f t="shared" si="19"/>
        <v>0</v>
      </c>
      <c r="AX13" s="41">
        <f t="shared" si="13"/>
        <v>0</v>
      </c>
      <c r="AY13" s="41">
        <f t="shared" si="14"/>
        <v>0</v>
      </c>
    </row>
    <row r="14" spans="1:54" ht="46.5" customHeight="1" x14ac:dyDescent="0.15">
      <c r="A14" s="29">
        <v>5</v>
      </c>
      <c r="B14" s="75"/>
      <c r="C14" s="75"/>
      <c r="D14" s="75"/>
      <c r="E14" s="75"/>
      <c r="F14" s="75"/>
      <c r="G14" s="75"/>
      <c r="H14" s="75"/>
      <c r="I14" s="75"/>
      <c r="J14" s="75"/>
      <c r="K14" s="75"/>
      <c r="L14" s="75"/>
      <c r="M14" s="75"/>
      <c r="N14" s="91"/>
      <c r="O14" s="94"/>
      <c r="P14" s="200" t="str">
        <f t="shared" si="15"/>
        <v/>
      </c>
      <c r="Q14" s="75"/>
      <c r="R14" s="75"/>
      <c r="S14" s="75"/>
      <c r="T14" s="75"/>
      <c r="U14" s="75"/>
      <c r="V14" s="75"/>
      <c r="W14" s="75"/>
      <c r="X14" s="75"/>
      <c r="Y14" s="75"/>
      <c r="Z14" s="75"/>
      <c r="AA14" s="75"/>
      <c r="AB14" s="75"/>
      <c r="AC14" s="75"/>
      <c r="AD14" s="75"/>
      <c r="AE14" s="75"/>
      <c r="AG14" s="41">
        <f t="shared" si="11"/>
        <v>0</v>
      </c>
      <c r="AH14" s="41">
        <f t="shared" si="20"/>
        <v>0</v>
      </c>
      <c r="AI14" s="41">
        <f t="shared" si="1"/>
        <v>0</v>
      </c>
      <c r="AJ14" s="41">
        <f t="shared" si="2"/>
        <v>0</v>
      </c>
      <c r="AK14" s="41">
        <f t="shared" si="3"/>
        <v>0</v>
      </c>
      <c r="AL14" s="41">
        <f t="shared" si="4"/>
        <v>0</v>
      </c>
      <c r="AM14" s="41">
        <f t="shared" si="5"/>
        <v>0</v>
      </c>
      <c r="AN14" s="41">
        <f t="shared" si="6"/>
        <v>0</v>
      </c>
      <c r="AO14" s="41">
        <f t="shared" si="7"/>
        <v>0</v>
      </c>
      <c r="AP14" s="41">
        <f t="shared" si="8"/>
        <v>0</v>
      </c>
      <c r="AQ14" s="41">
        <f t="shared" si="9"/>
        <v>0</v>
      </c>
      <c r="AR14" s="41">
        <f t="shared" si="10"/>
        <v>0</v>
      </c>
      <c r="AS14" s="41">
        <f t="shared" si="16"/>
        <v>0</v>
      </c>
      <c r="AT14" s="41">
        <f t="shared" si="17"/>
        <v>0</v>
      </c>
      <c r="AU14" s="41">
        <f t="shared" si="12"/>
        <v>0</v>
      </c>
      <c r="AV14" s="41">
        <f t="shared" si="18"/>
        <v>0</v>
      </c>
      <c r="AW14" s="41">
        <f t="shared" si="19"/>
        <v>0</v>
      </c>
      <c r="AX14" s="41">
        <f t="shared" si="13"/>
        <v>0</v>
      </c>
      <c r="AY14" s="41">
        <f t="shared" si="14"/>
        <v>0</v>
      </c>
    </row>
    <row r="15" spans="1:54" ht="46.5" customHeight="1" x14ac:dyDescent="0.15">
      <c r="A15" s="29">
        <v>6</v>
      </c>
      <c r="B15" s="75"/>
      <c r="C15" s="75"/>
      <c r="D15" s="75"/>
      <c r="E15" s="75"/>
      <c r="F15" s="75"/>
      <c r="G15" s="75"/>
      <c r="H15" s="75"/>
      <c r="I15" s="75"/>
      <c r="J15" s="75"/>
      <c r="K15" s="75"/>
      <c r="L15" s="75"/>
      <c r="M15" s="75"/>
      <c r="N15" s="91"/>
      <c r="O15" s="94"/>
      <c r="P15" s="200" t="str">
        <f t="shared" si="15"/>
        <v/>
      </c>
      <c r="Q15" s="75"/>
      <c r="R15" s="75"/>
      <c r="S15" s="75"/>
      <c r="T15" s="75"/>
      <c r="U15" s="75"/>
      <c r="V15" s="75"/>
      <c r="W15" s="75"/>
      <c r="X15" s="75"/>
      <c r="Y15" s="75"/>
      <c r="Z15" s="75"/>
      <c r="AA15" s="75"/>
      <c r="AB15" s="75"/>
      <c r="AC15" s="75"/>
      <c r="AD15" s="75"/>
      <c r="AE15" s="75"/>
      <c r="AG15" s="41">
        <f t="shared" si="11"/>
        <v>0</v>
      </c>
      <c r="AH15" s="41">
        <f t="shared" si="20"/>
        <v>0</v>
      </c>
      <c r="AI15" s="41">
        <f t="shared" si="1"/>
        <v>0</v>
      </c>
      <c r="AJ15" s="41">
        <f t="shared" si="2"/>
        <v>0</v>
      </c>
      <c r="AK15" s="41">
        <f t="shared" si="3"/>
        <v>0</v>
      </c>
      <c r="AL15" s="41">
        <f t="shared" si="4"/>
        <v>0</v>
      </c>
      <c r="AM15" s="41">
        <f t="shared" si="5"/>
        <v>0</v>
      </c>
      <c r="AN15" s="41">
        <f t="shared" si="6"/>
        <v>0</v>
      </c>
      <c r="AO15" s="41">
        <f t="shared" si="7"/>
        <v>0</v>
      </c>
      <c r="AP15" s="41">
        <f t="shared" si="8"/>
        <v>0</v>
      </c>
      <c r="AQ15" s="41">
        <f t="shared" si="9"/>
        <v>0</v>
      </c>
      <c r="AR15" s="41">
        <f t="shared" si="10"/>
        <v>0</v>
      </c>
      <c r="AS15" s="41">
        <f t="shared" si="16"/>
        <v>0</v>
      </c>
      <c r="AT15" s="41">
        <f t="shared" si="17"/>
        <v>0</v>
      </c>
      <c r="AU15" s="41">
        <f t="shared" si="12"/>
        <v>0</v>
      </c>
      <c r="AV15" s="41">
        <f t="shared" si="18"/>
        <v>0</v>
      </c>
      <c r="AW15" s="41">
        <f t="shared" si="19"/>
        <v>0</v>
      </c>
      <c r="AX15" s="41">
        <f t="shared" si="13"/>
        <v>0</v>
      </c>
      <c r="AY15" s="41">
        <f t="shared" si="14"/>
        <v>0</v>
      </c>
    </row>
    <row r="16" spans="1:54" ht="46.5" customHeight="1" x14ac:dyDescent="0.15">
      <c r="A16" s="29">
        <v>7</v>
      </c>
      <c r="B16" s="75"/>
      <c r="C16" s="75"/>
      <c r="D16" s="75"/>
      <c r="E16" s="75"/>
      <c r="F16" s="75"/>
      <c r="G16" s="75"/>
      <c r="H16" s="75"/>
      <c r="I16" s="75"/>
      <c r="J16" s="75"/>
      <c r="K16" s="75"/>
      <c r="L16" s="75"/>
      <c r="M16" s="75"/>
      <c r="N16" s="91"/>
      <c r="O16" s="94"/>
      <c r="P16" s="200" t="str">
        <f t="shared" si="15"/>
        <v/>
      </c>
      <c r="Q16" s="75"/>
      <c r="R16" s="75"/>
      <c r="S16" s="75"/>
      <c r="T16" s="75"/>
      <c r="U16" s="75"/>
      <c r="V16" s="75"/>
      <c r="W16" s="75"/>
      <c r="X16" s="75"/>
      <c r="Y16" s="75"/>
      <c r="Z16" s="75"/>
      <c r="AA16" s="75"/>
      <c r="AB16" s="75"/>
      <c r="AC16" s="75"/>
      <c r="AD16" s="75"/>
      <c r="AE16" s="75"/>
      <c r="AG16" s="41">
        <f t="shared" si="11"/>
        <v>0</v>
      </c>
      <c r="AH16" s="41">
        <f t="shared" si="20"/>
        <v>0</v>
      </c>
      <c r="AI16" s="41">
        <f t="shared" si="1"/>
        <v>0</v>
      </c>
      <c r="AJ16" s="41">
        <f t="shared" si="2"/>
        <v>0</v>
      </c>
      <c r="AK16" s="41">
        <f t="shared" si="3"/>
        <v>0</v>
      </c>
      <c r="AL16" s="41">
        <f t="shared" si="4"/>
        <v>0</v>
      </c>
      <c r="AM16" s="41">
        <f t="shared" si="5"/>
        <v>0</v>
      </c>
      <c r="AN16" s="41">
        <f t="shared" si="6"/>
        <v>0</v>
      </c>
      <c r="AO16" s="41">
        <f t="shared" si="7"/>
        <v>0</v>
      </c>
      <c r="AP16" s="41">
        <f t="shared" si="8"/>
        <v>0</v>
      </c>
      <c r="AQ16" s="41">
        <f t="shared" si="9"/>
        <v>0</v>
      </c>
      <c r="AR16" s="41">
        <f t="shared" si="10"/>
        <v>0</v>
      </c>
      <c r="AS16" s="41">
        <f t="shared" si="16"/>
        <v>0</v>
      </c>
      <c r="AT16" s="41">
        <f t="shared" si="17"/>
        <v>0</v>
      </c>
      <c r="AU16" s="41">
        <f t="shared" si="12"/>
        <v>0</v>
      </c>
      <c r="AV16" s="41">
        <f t="shared" si="18"/>
        <v>0</v>
      </c>
      <c r="AW16" s="41">
        <f t="shared" si="19"/>
        <v>0</v>
      </c>
      <c r="AX16" s="41">
        <f t="shared" si="13"/>
        <v>0</v>
      </c>
      <c r="AY16" s="41">
        <f t="shared" si="14"/>
        <v>0</v>
      </c>
    </row>
    <row r="17" spans="1:51" ht="46.5" customHeight="1" x14ac:dyDescent="0.15">
      <c r="A17" s="29">
        <v>8</v>
      </c>
      <c r="B17" s="75"/>
      <c r="C17" s="75"/>
      <c r="D17" s="75"/>
      <c r="E17" s="75"/>
      <c r="F17" s="75"/>
      <c r="G17" s="75"/>
      <c r="H17" s="75"/>
      <c r="I17" s="75"/>
      <c r="J17" s="75"/>
      <c r="K17" s="75"/>
      <c r="L17" s="75"/>
      <c r="M17" s="75"/>
      <c r="N17" s="91"/>
      <c r="O17" s="94"/>
      <c r="P17" s="200" t="str">
        <f t="shared" si="15"/>
        <v/>
      </c>
      <c r="Q17" s="75"/>
      <c r="R17" s="75"/>
      <c r="S17" s="75"/>
      <c r="T17" s="75"/>
      <c r="U17" s="75"/>
      <c r="V17" s="75"/>
      <c r="W17" s="75"/>
      <c r="X17" s="75"/>
      <c r="Y17" s="75"/>
      <c r="Z17" s="75"/>
      <c r="AA17" s="75"/>
      <c r="AB17" s="75"/>
      <c r="AC17" s="75"/>
      <c r="AD17" s="75"/>
      <c r="AE17" s="75"/>
      <c r="AG17" s="41">
        <f t="shared" si="11"/>
        <v>0</v>
      </c>
      <c r="AH17" s="41">
        <f t="shared" si="20"/>
        <v>0</v>
      </c>
      <c r="AI17" s="41">
        <f t="shared" si="1"/>
        <v>0</v>
      </c>
      <c r="AJ17" s="41">
        <f t="shared" si="2"/>
        <v>0</v>
      </c>
      <c r="AK17" s="41">
        <f t="shared" si="3"/>
        <v>0</v>
      </c>
      <c r="AL17" s="41">
        <f t="shared" si="4"/>
        <v>0</v>
      </c>
      <c r="AM17" s="41">
        <f t="shared" si="5"/>
        <v>0</v>
      </c>
      <c r="AN17" s="41">
        <f t="shared" si="6"/>
        <v>0</v>
      </c>
      <c r="AO17" s="41">
        <f t="shared" si="7"/>
        <v>0</v>
      </c>
      <c r="AP17" s="41">
        <f t="shared" si="8"/>
        <v>0</v>
      </c>
      <c r="AQ17" s="41">
        <f t="shared" si="9"/>
        <v>0</v>
      </c>
      <c r="AR17" s="41">
        <f t="shared" si="10"/>
        <v>0</v>
      </c>
      <c r="AS17" s="41">
        <f t="shared" si="16"/>
        <v>0</v>
      </c>
      <c r="AT17" s="41">
        <f t="shared" si="17"/>
        <v>0</v>
      </c>
      <c r="AU17" s="41">
        <f t="shared" si="12"/>
        <v>0</v>
      </c>
      <c r="AV17" s="41">
        <f t="shared" si="18"/>
        <v>0</v>
      </c>
      <c r="AW17" s="41">
        <f t="shared" si="19"/>
        <v>0</v>
      </c>
      <c r="AX17" s="41">
        <f t="shared" si="13"/>
        <v>0</v>
      </c>
      <c r="AY17" s="41">
        <f t="shared" si="14"/>
        <v>0</v>
      </c>
    </row>
    <row r="18" spans="1:51" ht="46.5" customHeight="1" x14ac:dyDescent="0.15">
      <c r="A18" s="29">
        <v>9</v>
      </c>
      <c r="B18" s="75"/>
      <c r="C18" s="75"/>
      <c r="D18" s="75"/>
      <c r="E18" s="75"/>
      <c r="F18" s="75"/>
      <c r="G18" s="75"/>
      <c r="H18" s="75"/>
      <c r="I18" s="75"/>
      <c r="J18" s="75"/>
      <c r="K18" s="75"/>
      <c r="L18" s="75"/>
      <c r="M18" s="75"/>
      <c r="N18" s="91"/>
      <c r="O18" s="94"/>
      <c r="P18" s="200" t="str">
        <f t="shared" si="15"/>
        <v/>
      </c>
      <c r="Q18" s="75"/>
      <c r="R18" s="75"/>
      <c r="S18" s="75"/>
      <c r="T18" s="75"/>
      <c r="U18" s="75"/>
      <c r="V18" s="75"/>
      <c r="W18" s="75"/>
      <c r="X18" s="75"/>
      <c r="Y18" s="75"/>
      <c r="Z18" s="75"/>
      <c r="AA18" s="75"/>
      <c r="AB18" s="75"/>
      <c r="AC18" s="75"/>
      <c r="AD18" s="75"/>
      <c r="AE18" s="75"/>
      <c r="AG18" s="41">
        <f t="shared" si="11"/>
        <v>0</v>
      </c>
      <c r="AH18" s="41">
        <f t="shared" si="20"/>
        <v>0</v>
      </c>
      <c r="AI18" s="41">
        <f t="shared" si="1"/>
        <v>0</v>
      </c>
      <c r="AJ18" s="41">
        <f t="shared" si="2"/>
        <v>0</v>
      </c>
      <c r="AK18" s="41">
        <f t="shared" si="3"/>
        <v>0</v>
      </c>
      <c r="AL18" s="41">
        <f t="shared" si="4"/>
        <v>0</v>
      </c>
      <c r="AM18" s="41">
        <f t="shared" si="5"/>
        <v>0</v>
      </c>
      <c r="AN18" s="41">
        <f t="shared" si="6"/>
        <v>0</v>
      </c>
      <c r="AO18" s="41">
        <f t="shared" si="7"/>
        <v>0</v>
      </c>
      <c r="AP18" s="41">
        <f t="shared" si="8"/>
        <v>0</v>
      </c>
      <c r="AQ18" s="41">
        <f t="shared" si="9"/>
        <v>0</v>
      </c>
      <c r="AR18" s="41">
        <f t="shared" si="10"/>
        <v>0</v>
      </c>
      <c r="AS18" s="41">
        <f t="shared" si="16"/>
        <v>0</v>
      </c>
      <c r="AT18" s="41">
        <f t="shared" si="17"/>
        <v>0</v>
      </c>
      <c r="AU18" s="41">
        <f t="shared" si="12"/>
        <v>0</v>
      </c>
      <c r="AV18" s="41">
        <f t="shared" si="18"/>
        <v>0</v>
      </c>
      <c r="AW18" s="41">
        <f t="shared" si="19"/>
        <v>0</v>
      </c>
      <c r="AX18" s="41">
        <f t="shared" si="13"/>
        <v>0</v>
      </c>
      <c r="AY18" s="41">
        <f t="shared" si="14"/>
        <v>0</v>
      </c>
    </row>
    <row r="19" spans="1:51" ht="46.5" customHeight="1" x14ac:dyDescent="0.15">
      <c r="A19" s="29">
        <v>10</v>
      </c>
      <c r="B19" s="75"/>
      <c r="C19" s="75"/>
      <c r="D19" s="75"/>
      <c r="E19" s="75"/>
      <c r="F19" s="75"/>
      <c r="G19" s="75"/>
      <c r="H19" s="75"/>
      <c r="I19" s="75"/>
      <c r="J19" s="75"/>
      <c r="K19" s="75"/>
      <c r="L19" s="75"/>
      <c r="M19" s="75"/>
      <c r="N19" s="91"/>
      <c r="O19" s="94"/>
      <c r="P19" s="200" t="str">
        <f t="shared" si="15"/>
        <v/>
      </c>
      <c r="Q19" s="75"/>
      <c r="R19" s="75"/>
      <c r="S19" s="75"/>
      <c r="T19" s="75"/>
      <c r="U19" s="75"/>
      <c r="V19" s="75"/>
      <c r="W19" s="75"/>
      <c r="X19" s="75"/>
      <c r="Y19" s="75"/>
      <c r="Z19" s="75"/>
      <c r="AA19" s="75"/>
      <c r="AB19" s="75"/>
      <c r="AC19" s="75"/>
      <c r="AD19" s="75"/>
      <c r="AE19" s="75"/>
      <c r="AG19" s="41">
        <f t="shared" si="11"/>
        <v>0</v>
      </c>
      <c r="AH19" s="41">
        <f t="shared" si="20"/>
        <v>0</v>
      </c>
      <c r="AI19" s="41">
        <f t="shared" si="1"/>
        <v>0</v>
      </c>
      <c r="AJ19" s="41">
        <f t="shared" si="2"/>
        <v>0</v>
      </c>
      <c r="AK19" s="41">
        <f t="shared" si="3"/>
        <v>0</v>
      </c>
      <c r="AL19" s="41">
        <f t="shared" si="4"/>
        <v>0</v>
      </c>
      <c r="AM19" s="41">
        <f t="shared" si="5"/>
        <v>0</v>
      </c>
      <c r="AN19" s="41">
        <f t="shared" si="6"/>
        <v>0</v>
      </c>
      <c r="AO19" s="41">
        <f t="shared" si="7"/>
        <v>0</v>
      </c>
      <c r="AP19" s="41">
        <f t="shared" si="8"/>
        <v>0</v>
      </c>
      <c r="AQ19" s="41">
        <f t="shared" si="9"/>
        <v>0</v>
      </c>
      <c r="AR19" s="41">
        <f t="shared" si="10"/>
        <v>0</v>
      </c>
      <c r="AS19" s="41">
        <f t="shared" si="16"/>
        <v>0</v>
      </c>
      <c r="AT19" s="41">
        <f t="shared" si="17"/>
        <v>0</v>
      </c>
      <c r="AU19" s="41">
        <f t="shared" si="12"/>
        <v>0</v>
      </c>
      <c r="AV19" s="41">
        <f t="shared" si="18"/>
        <v>0</v>
      </c>
      <c r="AW19" s="41">
        <f t="shared" si="19"/>
        <v>0</v>
      </c>
      <c r="AX19" s="41">
        <f t="shared" si="13"/>
        <v>0</v>
      </c>
      <c r="AY19" s="41">
        <f t="shared" si="14"/>
        <v>0</v>
      </c>
    </row>
    <row r="20" spans="1:51" ht="46.5" customHeight="1" x14ac:dyDescent="0.15">
      <c r="A20" s="29">
        <v>11</v>
      </c>
      <c r="B20" s="75"/>
      <c r="C20" s="75"/>
      <c r="D20" s="75"/>
      <c r="E20" s="75"/>
      <c r="F20" s="75"/>
      <c r="G20" s="75"/>
      <c r="H20" s="75"/>
      <c r="I20" s="75"/>
      <c r="J20" s="75"/>
      <c r="K20" s="75"/>
      <c r="L20" s="75"/>
      <c r="M20" s="75"/>
      <c r="N20" s="91"/>
      <c r="O20" s="94"/>
      <c r="P20" s="200" t="str">
        <f t="shared" si="15"/>
        <v/>
      </c>
      <c r="Q20" s="75"/>
      <c r="R20" s="75"/>
      <c r="S20" s="75"/>
      <c r="T20" s="75"/>
      <c r="U20" s="75"/>
      <c r="V20" s="75"/>
      <c r="W20" s="75"/>
      <c r="X20" s="75"/>
      <c r="Y20" s="75"/>
      <c r="Z20" s="75"/>
      <c r="AA20" s="75"/>
      <c r="AB20" s="75"/>
      <c r="AC20" s="75"/>
      <c r="AD20" s="75"/>
      <c r="AE20" s="75"/>
      <c r="AG20" s="41">
        <f t="shared" si="11"/>
        <v>0</v>
      </c>
      <c r="AH20" s="41">
        <f t="shared" si="20"/>
        <v>0</v>
      </c>
      <c r="AI20" s="41">
        <f t="shared" si="1"/>
        <v>0</v>
      </c>
      <c r="AJ20" s="41">
        <f t="shared" si="2"/>
        <v>0</v>
      </c>
      <c r="AK20" s="41">
        <f t="shared" si="3"/>
        <v>0</v>
      </c>
      <c r="AL20" s="41">
        <f t="shared" si="4"/>
        <v>0</v>
      </c>
      <c r="AM20" s="41">
        <f t="shared" si="5"/>
        <v>0</v>
      </c>
      <c r="AN20" s="41">
        <f t="shared" si="6"/>
        <v>0</v>
      </c>
      <c r="AO20" s="41">
        <f t="shared" si="7"/>
        <v>0</v>
      </c>
      <c r="AP20" s="41">
        <f t="shared" si="8"/>
        <v>0</v>
      </c>
      <c r="AQ20" s="41">
        <f t="shared" si="9"/>
        <v>0</v>
      </c>
      <c r="AR20" s="41">
        <f t="shared" si="10"/>
        <v>0</v>
      </c>
      <c r="AS20" s="41">
        <f t="shared" si="16"/>
        <v>0</v>
      </c>
      <c r="AT20" s="41">
        <f t="shared" si="17"/>
        <v>0</v>
      </c>
      <c r="AU20" s="41">
        <f t="shared" si="12"/>
        <v>0</v>
      </c>
      <c r="AV20" s="41">
        <f t="shared" si="18"/>
        <v>0</v>
      </c>
      <c r="AW20" s="41">
        <f t="shared" si="19"/>
        <v>0</v>
      </c>
      <c r="AX20" s="41">
        <f t="shared" si="13"/>
        <v>0</v>
      </c>
      <c r="AY20" s="41">
        <f t="shared" si="14"/>
        <v>0</v>
      </c>
    </row>
    <row r="21" spans="1:51" ht="46.5" customHeight="1" x14ac:dyDescent="0.15">
      <c r="A21" s="29">
        <v>12</v>
      </c>
      <c r="B21" s="75"/>
      <c r="C21" s="75"/>
      <c r="D21" s="75"/>
      <c r="E21" s="75"/>
      <c r="F21" s="75"/>
      <c r="G21" s="75"/>
      <c r="H21" s="75"/>
      <c r="I21" s="75"/>
      <c r="J21" s="75"/>
      <c r="K21" s="75"/>
      <c r="L21" s="75"/>
      <c r="M21" s="75"/>
      <c r="N21" s="91"/>
      <c r="O21" s="94"/>
      <c r="P21" s="200" t="str">
        <f t="shared" si="15"/>
        <v/>
      </c>
      <c r="Q21" s="75"/>
      <c r="R21" s="75"/>
      <c r="S21" s="75"/>
      <c r="T21" s="75"/>
      <c r="U21" s="75"/>
      <c r="V21" s="75"/>
      <c r="W21" s="75"/>
      <c r="X21" s="75"/>
      <c r="Y21" s="75"/>
      <c r="Z21" s="75"/>
      <c r="AA21" s="75"/>
      <c r="AB21" s="75"/>
      <c r="AC21" s="75"/>
      <c r="AD21" s="75"/>
      <c r="AE21" s="75"/>
      <c r="AG21" s="41">
        <f t="shared" si="11"/>
        <v>0</v>
      </c>
      <c r="AH21" s="41">
        <f t="shared" si="20"/>
        <v>0</v>
      </c>
      <c r="AI21" s="41">
        <f t="shared" si="1"/>
        <v>0</v>
      </c>
      <c r="AJ21" s="41">
        <f t="shared" si="2"/>
        <v>0</v>
      </c>
      <c r="AK21" s="41">
        <f t="shared" si="3"/>
        <v>0</v>
      </c>
      <c r="AL21" s="41">
        <f t="shared" si="4"/>
        <v>0</v>
      </c>
      <c r="AM21" s="41">
        <f t="shared" si="5"/>
        <v>0</v>
      </c>
      <c r="AN21" s="41">
        <f t="shared" si="6"/>
        <v>0</v>
      </c>
      <c r="AO21" s="41">
        <f t="shared" si="7"/>
        <v>0</v>
      </c>
      <c r="AP21" s="41">
        <f t="shared" si="8"/>
        <v>0</v>
      </c>
      <c r="AQ21" s="41">
        <f t="shared" si="9"/>
        <v>0</v>
      </c>
      <c r="AR21" s="41">
        <f t="shared" si="10"/>
        <v>0</v>
      </c>
      <c r="AS21" s="41">
        <f t="shared" si="16"/>
        <v>0</v>
      </c>
      <c r="AT21" s="41">
        <f t="shared" si="17"/>
        <v>0</v>
      </c>
      <c r="AU21" s="41">
        <f t="shared" si="12"/>
        <v>0</v>
      </c>
      <c r="AV21" s="41">
        <f t="shared" si="18"/>
        <v>0</v>
      </c>
      <c r="AW21" s="41">
        <f t="shared" si="19"/>
        <v>0</v>
      </c>
      <c r="AX21" s="41">
        <f t="shared" si="13"/>
        <v>0</v>
      </c>
      <c r="AY21" s="41">
        <f t="shared" si="14"/>
        <v>0</v>
      </c>
    </row>
    <row r="22" spans="1:51" ht="46.5" customHeight="1" x14ac:dyDescent="0.15">
      <c r="A22" s="29">
        <v>13</v>
      </c>
      <c r="B22" s="75"/>
      <c r="C22" s="75"/>
      <c r="D22" s="75"/>
      <c r="E22" s="75"/>
      <c r="F22" s="75"/>
      <c r="G22" s="75"/>
      <c r="H22" s="75"/>
      <c r="I22" s="75"/>
      <c r="J22" s="75"/>
      <c r="K22" s="75"/>
      <c r="L22" s="75"/>
      <c r="M22" s="75"/>
      <c r="N22" s="91"/>
      <c r="O22" s="94"/>
      <c r="P22" s="200" t="str">
        <f t="shared" si="15"/>
        <v/>
      </c>
      <c r="Q22" s="75"/>
      <c r="R22" s="75"/>
      <c r="S22" s="75"/>
      <c r="T22" s="75"/>
      <c r="U22" s="75"/>
      <c r="V22" s="75"/>
      <c r="W22" s="75"/>
      <c r="X22" s="75"/>
      <c r="Y22" s="75"/>
      <c r="Z22" s="75"/>
      <c r="AA22" s="75"/>
      <c r="AB22" s="75"/>
      <c r="AC22" s="75"/>
      <c r="AD22" s="75"/>
      <c r="AE22" s="75"/>
      <c r="AG22" s="41">
        <f t="shared" si="11"/>
        <v>0</v>
      </c>
      <c r="AH22" s="41">
        <f t="shared" si="20"/>
        <v>0</v>
      </c>
      <c r="AI22" s="41">
        <f t="shared" si="1"/>
        <v>0</v>
      </c>
      <c r="AJ22" s="41">
        <f t="shared" si="2"/>
        <v>0</v>
      </c>
      <c r="AK22" s="41">
        <f t="shared" si="3"/>
        <v>0</v>
      </c>
      <c r="AL22" s="41">
        <f t="shared" si="4"/>
        <v>0</v>
      </c>
      <c r="AM22" s="41">
        <f t="shared" si="5"/>
        <v>0</v>
      </c>
      <c r="AN22" s="41">
        <f t="shared" si="6"/>
        <v>0</v>
      </c>
      <c r="AO22" s="41">
        <f t="shared" si="7"/>
        <v>0</v>
      </c>
      <c r="AP22" s="41">
        <f t="shared" si="8"/>
        <v>0</v>
      </c>
      <c r="AQ22" s="41">
        <f t="shared" si="9"/>
        <v>0</v>
      </c>
      <c r="AR22" s="41">
        <f t="shared" si="10"/>
        <v>0</v>
      </c>
      <c r="AS22" s="41">
        <f t="shared" si="16"/>
        <v>0</v>
      </c>
      <c r="AT22" s="41">
        <f t="shared" si="17"/>
        <v>0</v>
      </c>
      <c r="AU22" s="41">
        <f t="shared" si="12"/>
        <v>0</v>
      </c>
      <c r="AV22" s="41">
        <f t="shared" si="18"/>
        <v>0</v>
      </c>
      <c r="AW22" s="41">
        <f t="shared" si="19"/>
        <v>0</v>
      </c>
      <c r="AX22" s="41">
        <f t="shared" si="13"/>
        <v>0</v>
      </c>
      <c r="AY22" s="41">
        <f t="shared" si="14"/>
        <v>0</v>
      </c>
    </row>
    <row r="23" spans="1:51" ht="46.5" customHeight="1" x14ac:dyDescent="0.15">
      <c r="A23" s="29">
        <v>14</v>
      </c>
      <c r="B23" s="75"/>
      <c r="C23" s="75"/>
      <c r="D23" s="75"/>
      <c r="E23" s="75"/>
      <c r="F23" s="75"/>
      <c r="G23" s="75"/>
      <c r="H23" s="75"/>
      <c r="I23" s="75"/>
      <c r="J23" s="75"/>
      <c r="K23" s="75"/>
      <c r="L23" s="75"/>
      <c r="M23" s="75"/>
      <c r="N23" s="91"/>
      <c r="O23" s="94"/>
      <c r="P23" s="200" t="str">
        <f t="shared" si="15"/>
        <v/>
      </c>
      <c r="Q23" s="75"/>
      <c r="R23" s="75"/>
      <c r="S23" s="75"/>
      <c r="T23" s="75"/>
      <c r="U23" s="75"/>
      <c r="V23" s="75"/>
      <c r="W23" s="75"/>
      <c r="X23" s="75"/>
      <c r="Y23" s="75"/>
      <c r="Z23" s="75"/>
      <c r="AA23" s="75"/>
      <c r="AB23" s="75"/>
      <c r="AC23" s="75"/>
      <c r="AD23" s="75"/>
      <c r="AE23" s="75"/>
      <c r="AG23" s="41">
        <f t="shared" si="11"/>
        <v>0</v>
      </c>
      <c r="AH23" s="41">
        <f t="shared" si="20"/>
        <v>0</v>
      </c>
      <c r="AI23" s="41">
        <f t="shared" si="1"/>
        <v>0</v>
      </c>
      <c r="AJ23" s="41">
        <f t="shared" si="2"/>
        <v>0</v>
      </c>
      <c r="AK23" s="41">
        <f t="shared" si="3"/>
        <v>0</v>
      </c>
      <c r="AL23" s="41">
        <f t="shared" si="4"/>
        <v>0</v>
      </c>
      <c r="AM23" s="41">
        <f t="shared" si="5"/>
        <v>0</v>
      </c>
      <c r="AN23" s="41">
        <f t="shared" si="6"/>
        <v>0</v>
      </c>
      <c r="AO23" s="41">
        <f t="shared" si="7"/>
        <v>0</v>
      </c>
      <c r="AP23" s="41">
        <f t="shared" si="8"/>
        <v>0</v>
      </c>
      <c r="AQ23" s="41">
        <f t="shared" si="9"/>
        <v>0</v>
      </c>
      <c r="AR23" s="41">
        <f t="shared" si="10"/>
        <v>0</v>
      </c>
      <c r="AS23" s="41">
        <f t="shared" si="16"/>
        <v>0</v>
      </c>
      <c r="AT23" s="41">
        <f t="shared" si="17"/>
        <v>0</v>
      </c>
      <c r="AU23" s="41">
        <f t="shared" si="12"/>
        <v>0</v>
      </c>
      <c r="AV23" s="41">
        <f t="shared" si="18"/>
        <v>0</v>
      </c>
      <c r="AW23" s="41">
        <f t="shared" si="19"/>
        <v>0</v>
      </c>
      <c r="AX23" s="41">
        <f t="shared" si="13"/>
        <v>0</v>
      </c>
      <c r="AY23" s="41">
        <f t="shared" si="14"/>
        <v>0</v>
      </c>
    </row>
    <row r="24" spans="1:51" ht="46.5" customHeight="1" x14ac:dyDescent="0.15">
      <c r="A24" s="29">
        <v>15</v>
      </c>
      <c r="B24" s="75"/>
      <c r="C24" s="75"/>
      <c r="D24" s="75"/>
      <c r="E24" s="75"/>
      <c r="F24" s="75"/>
      <c r="G24" s="75"/>
      <c r="H24" s="75"/>
      <c r="I24" s="75"/>
      <c r="J24" s="75"/>
      <c r="K24" s="75"/>
      <c r="L24" s="75"/>
      <c r="M24" s="75"/>
      <c r="N24" s="91"/>
      <c r="O24" s="94"/>
      <c r="P24" s="200" t="str">
        <f t="shared" si="15"/>
        <v/>
      </c>
      <c r="Q24" s="75"/>
      <c r="R24" s="75"/>
      <c r="S24" s="75"/>
      <c r="T24" s="75"/>
      <c r="U24" s="75"/>
      <c r="V24" s="75"/>
      <c r="W24" s="75"/>
      <c r="X24" s="75"/>
      <c r="Y24" s="75"/>
      <c r="Z24" s="75"/>
      <c r="AA24" s="75"/>
      <c r="AB24" s="75"/>
      <c r="AC24" s="75"/>
      <c r="AD24" s="75"/>
      <c r="AE24" s="75"/>
      <c r="AG24" s="41">
        <f t="shared" si="11"/>
        <v>0</v>
      </c>
      <c r="AH24" s="41">
        <f t="shared" si="20"/>
        <v>0</v>
      </c>
      <c r="AI24" s="41">
        <f t="shared" si="1"/>
        <v>0</v>
      </c>
      <c r="AJ24" s="41">
        <f t="shared" si="2"/>
        <v>0</v>
      </c>
      <c r="AK24" s="41">
        <f t="shared" si="3"/>
        <v>0</v>
      </c>
      <c r="AL24" s="41">
        <f t="shared" si="4"/>
        <v>0</v>
      </c>
      <c r="AM24" s="41">
        <f t="shared" si="5"/>
        <v>0</v>
      </c>
      <c r="AN24" s="41">
        <f t="shared" si="6"/>
        <v>0</v>
      </c>
      <c r="AO24" s="41">
        <f t="shared" si="7"/>
        <v>0</v>
      </c>
      <c r="AP24" s="41">
        <f t="shared" si="8"/>
        <v>0</v>
      </c>
      <c r="AQ24" s="41">
        <f t="shared" si="9"/>
        <v>0</v>
      </c>
      <c r="AR24" s="41">
        <f t="shared" si="10"/>
        <v>0</v>
      </c>
      <c r="AS24" s="41">
        <f t="shared" si="16"/>
        <v>0</v>
      </c>
      <c r="AT24" s="41">
        <f t="shared" si="17"/>
        <v>0</v>
      </c>
      <c r="AU24" s="41">
        <f t="shared" si="12"/>
        <v>0</v>
      </c>
      <c r="AV24" s="41">
        <f t="shared" si="18"/>
        <v>0</v>
      </c>
      <c r="AW24" s="41">
        <f t="shared" si="19"/>
        <v>0</v>
      </c>
      <c r="AX24" s="41">
        <f t="shared" si="13"/>
        <v>0</v>
      </c>
      <c r="AY24" s="41">
        <f t="shared" si="14"/>
        <v>0</v>
      </c>
    </row>
    <row r="25" spans="1:51" ht="46.5" customHeight="1" x14ac:dyDescent="0.15">
      <c r="A25" s="29">
        <v>16</v>
      </c>
      <c r="B25" s="75"/>
      <c r="C25" s="75"/>
      <c r="D25" s="75"/>
      <c r="E25" s="75"/>
      <c r="F25" s="75"/>
      <c r="G25" s="75"/>
      <c r="H25" s="75"/>
      <c r="I25" s="75"/>
      <c r="J25" s="75"/>
      <c r="K25" s="75"/>
      <c r="L25" s="75"/>
      <c r="M25" s="75"/>
      <c r="N25" s="91"/>
      <c r="O25" s="94"/>
      <c r="P25" s="200" t="str">
        <f t="shared" si="15"/>
        <v/>
      </c>
      <c r="Q25" s="75"/>
      <c r="R25" s="75"/>
      <c r="S25" s="75"/>
      <c r="T25" s="75"/>
      <c r="U25" s="75"/>
      <c r="V25" s="75"/>
      <c r="W25" s="75"/>
      <c r="X25" s="75"/>
      <c r="Y25" s="75"/>
      <c r="Z25" s="75"/>
      <c r="AA25" s="75"/>
      <c r="AB25" s="75"/>
      <c r="AC25" s="75"/>
      <c r="AD25" s="75"/>
      <c r="AE25" s="75"/>
      <c r="AG25" s="41">
        <f t="shared" si="11"/>
        <v>0</v>
      </c>
      <c r="AH25" s="41">
        <f t="shared" si="20"/>
        <v>0</v>
      </c>
      <c r="AI25" s="41">
        <f t="shared" si="1"/>
        <v>0</v>
      </c>
      <c r="AJ25" s="41">
        <f t="shared" si="2"/>
        <v>0</v>
      </c>
      <c r="AK25" s="41">
        <f t="shared" si="3"/>
        <v>0</v>
      </c>
      <c r="AL25" s="41">
        <f t="shared" si="4"/>
        <v>0</v>
      </c>
      <c r="AM25" s="41">
        <f t="shared" si="5"/>
        <v>0</v>
      </c>
      <c r="AN25" s="41">
        <f t="shared" si="6"/>
        <v>0</v>
      </c>
      <c r="AO25" s="41">
        <f t="shared" si="7"/>
        <v>0</v>
      </c>
      <c r="AP25" s="41">
        <f t="shared" si="8"/>
        <v>0</v>
      </c>
      <c r="AQ25" s="41">
        <f t="shared" si="9"/>
        <v>0</v>
      </c>
      <c r="AR25" s="41">
        <f t="shared" si="10"/>
        <v>0</v>
      </c>
      <c r="AS25" s="41">
        <f t="shared" si="16"/>
        <v>0</v>
      </c>
      <c r="AT25" s="41">
        <f t="shared" si="17"/>
        <v>0</v>
      </c>
      <c r="AU25" s="41">
        <f t="shared" si="12"/>
        <v>0</v>
      </c>
      <c r="AV25" s="41">
        <f t="shared" si="18"/>
        <v>0</v>
      </c>
      <c r="AW25" s="41">
        <f t="shared" si="19"/>
        <v>0</v>
      </c>
      <c r="AX25" s="41">
        <f t="shared" si="13"/>
        <v>0</v>
      </c>
      <c r="AY25" s="41">
        <f t="shared" si="14"/>
        <v>0</v>
      </c>
    </row>
    <row r="26" spans="1:51" ht="46.5" customHeight="1" x14ac:dyDescent="0.15">
      <c r="A26" s="29">
        <v>17</v>
      </c>
      <c r="B26" s="75"/>
      <c r="C26" s="75"/>
      <c r="D26" s="75"/>
      <c r="E26" s="75"/>
      <c r="F26" s="75"/>
      <c r="G26" s="75"/>
      <c r="H26" s="75"/>
      <c r="I26" s="75"/>
      <c r="J26" s="75"/>
      <c r="K26" s="75"/>
      <c r="L26" s="75"/>
      <c r="M26" s="75"/>
      <c r="N26" s="91"/>
      <c r="O26" s="94"/>
      <c r="P26" s="200" t="str">
        <f t="shared" si="15"/>
        <v/>
      </c>
      <c r="Q26" s="75"/>
      <c r="R26" s="75"/>
      <c r="S26" s="75"/>
      <c r="T26" s="75"/>
      <c r="U26" s="75"/>
      <c r="V26" s="75"/>
      <c r="W26" s="75"/>
      <c r="X26" s="75"/>
      <c r="Y26" s="75"/>
      <c r="Z26" s="75"/>
      <c r="AA26" s="75"/>
      <c r="AB26" s="75"/>
      <c r="AC26" s="75"/>
      <c r="AD26" s="75"/>
      <c r="AE26" s="75"/>
      <c r="AG26" s="41">
        <f t="shared" si="11"/>
        <v>0</v>
      </c>
      <c r="AH26" s="41">
        <f t="shared" si="20"/>
        <v>0</v>
      </c>
      <c r="AI26" s="41">
        <f t="shared" si="1"/>
        <v>0</v>
      </c>
      <c r="AJ26" s="41">
        <f t="shared" si="2"/>
        <v>0</v>
      </c>
      <c r="AK26" s="41">
        <f t="shared" si="3"/>
        <v>0</v>
      </c>
      <c r="AL26" s="41">
        <f t="shared" si="4"/>
        <v>0</v>
      </c>
      <c r="AM26" s="41">
        <f t="shared" si="5"/>
        <v>0</v>
      </c>
      <c r="AN26" s="41">
        <f t="shared" si="6"/>
        <v>0</v>
      </c>
      <c r="AO26" s="41">
        <f t="shared" si="7"/>
        <v>0</v>
      </c>
      <c r="AP26" s="41">
        <f t="shared" si="8"/>
        <v>0</v>
      </c>
      <c r="AQ26" s="41">
        <f t="shared" si="9"/>
        <v>0</v>
      </c>
      <c r="AR26" s="41">
        <f t="shared" si="10"/>
        <v>0</v>
      </c>
      <c r="AS26" s="41">
        <f t="shared" si="16"/>
        <v>0</v>
      </c>
      <c r="AT26" s="41">
        <f t="shared" si="17"/>
        <v>0</v>
      </c>
      <c r="AU26" s="41">
        <f t="shared" si="12"/>
        <v>0</v>
      </c>
      <c r="AV26" s="41">
        <f t="shared" si="18"/>
        <v>0</v>
      </c>
      <c r="AW26" s="41">
        <f t="shared" si="19"/>
        <v>0</v>
      </c>
      <c r="AX26" s="41">
        <f t="shared" si="13"/>
        <v>0</v>
      </c>
      <c r="AY26" s="41">
        <f t="shared" si="14"/>
        <v>0</v>
      </c>
    </row>
    <row r="27" spans="1:51" ht="46.5" customHeight="1" x14ac:dyDescent="0.15">
      <c r="A27" s="29">
        <v>18</v>
      </c>
      <c r="B27" s="75"/>
      <c r="C27" s="75"/>
      <c r="D27" s="75"/>
      <c r="E27" s="75"/>
      <c r="F27" s="75"/>
      <c r="G27" s="75"/>
      <c r="H27" s="75"/>
      <c r="I27" s="75"/>
      <c r="J27" s="75"/>
      <c r="K27" s="75"/>
      <c r="L27" s="75"/>
      <c r="M27" s="75"/>
      <c r="N27" s="91"/>
      <c r="O27" s="94"/>
      <c r="P27" s="200" t="str">
        <f t="shared" si="15"/>
        <v/>
      </c>
      <c r="Q27" s="75"/>
      <c r="R27" s="75"/>
      <c r="S27" s="75"/>
      <c r="T27" s="75"/>
      <c r="U27" s="75"/>
      <c r="V27" s="75"/>
      <c r="W27" s="75"/>
      <c r="X27" s="75"/>
      <c r="Y27" s="75"/>
      <c r="Z27" s="75"/>
      <c r="AA27" s="75"/>
      <c r="AB27" s="75"/>
      <c r="AC27" s="75"/>
      <c r="AD27" s="75"/>
      <c r="AE27" s="75"/>
      <c r="AG27" s="41">
        <f t="shared" si="11"/>
        <v>0</v>
      </c>
      <c r="AH27" s="41">
        <f t="shared" si="20"/>
        <v>0</v>
      </c>
      <c r="AI27" s="41">
        <f t="shared" si="1"/>
        <v>0</v>
      </c>
      <c r="AJ27" s="41">
        <f t="shared" si="2"/>
        <v>0</v>
      </c>
      <c r="AK27" s="41">
        <f t="shared" si="3"/>
        <v>0</v>
      </c>
      <c r="AL27" s="41">
        <f t="shared" si="4"/>
        <v>0</v>
      </c>
      <c r="AM27" s="41">
        <f t="shared" si="5"/>
        <v>0</v>
      </c>
      <c r="AN27" s="41">
        <f t="shared" si="6"/>
        <v>0</v>
      </c>
      <c r="AO27" s="41">
        <f t="shared" si="7"/>
        <v>0</v>
      </c>
      <c r="AP27" s="41">
        <f t="shared" si="8"/>
        <v>0</v>
      </c>
      <c r="AQ27" s="41">
        <f t="shared" si="9"/>
        <v>0</v>
      </c>
      <c r="AR27" s="41">
        <f t="shared" si="10"/>
        <v>0</v>
      </c>
      <c r="AS27" s="41">
        <f t="shared" si="16"/>
        <v>0</v>
      </c>
      <c r="AT27" s="41">
        <f t="shared" si="17"/>
        <v>0</v>
      </c>
      <c r="AU27" s="41">
        <f t="shared" si="12"/>
        <v>0</v>
      </c>
      <c r="AV27" s="41">
        <f t="shared" si="18"/>
        <v>0</v>
      </c>
      <c r="AW27" s="41">
        <f t="shared" si="19"/>
        <v>0</v>
      </c>
      <c r="AX27" s="41">
        <f t="shared" si="13"/>
        <v>0</v>
      </c>
      <c r="AY27" s="41">
        <f t="shared" si="14"/>
        <v>0</v>
      </c>
    </row>
    <row r="28" spans="1:51" ht="46.5" customHeight="1" x14ac:dyDescent="0.15">
      <c r="A28" s="29">
        <v>19</v>
      </c>
      <c r="B28" s="75"/>
      <c r="C28" s="75"/>
      <c r="D28" s="75"/>
      <c r="E28" s="75"/>
      <c r="F28" s="75"/>
      <c r="G28" s="75"/>
      <c r="H28" s="75"/>
      <c r="I28" s="75"/>
      <c r="J28" s="75"/>
      <c r="K28" s="75"/>
      <c r="L28" s="75"/>
      <c r="M28" s="75"/>
      <c r="N28" s="91"/>
      <c r="O28" s="94"/>
      <c r="P28" s="200" t="str">
        <f t="shared" si="15"/>
        <v/>
      </c>
      <c r="Q28" s="75"/>
      <c r="R28" s="75"/>
      <c r="S28" s="75"/>
      <c r="T28" s="75"/>
      <c r="U28" s="75"/>
      <c r="V28" s="75"/>
      <c r="W28" s="75"/>
      <c r="X28" s="75"/>
      <c r="Y28" s="75"/>
      <c r="Z28" s="75"/>
      <c r="AA28" s="75"/>
      <c r="AB28" s="75"/>
      <c r="AC28" s="75"/>
      <c r="AD28" s="75"/>
      <c r="AE28" s="75"/>
      <c r="AG28" s="41">
        <f t="shared" si="11"/>
        <v>0</v>
      </c>
      <c r="AH28" s="41">
        <f t="shared" si="20"/>
        <v>0</v>
      </c>
      <c r="AI28" s="41">
        <f t="shared" si="1"/>
        <v>0</v>
      </c>
      <c r="AJ28" s="41">
        <f t="shared" si="2"/>
        <v>0</v>
      </c>
      <c r="AK28" s="41">
        <f t="shared" si="3"/>
        <v>0</v>
      </c>
      <c r="AL28" s="41">
        <f t="shared" si="4"/>
        <v>0</v>
      </c>
      <c r="AM28" s="41">
        <f t="shared" si="5"/>
        <v>0</v>
      </c>
      <c r="AN28" s="41">
        <f t="shared" si="6"/>
        <v>0</v>
      </c>
      <c r="AO28" s="41">
        <f t="shared" si="7"/>
        <v>0</v>
      </c>
      <c r="AP28" s="41">
        <f t="shared" si="8"/>
        <v>0</v>
      </c>
      <c r="AQ28" s="41">
        <f t="shared" si="9"/>
        <v>0</v>
      </c>
      <c r="AR28" s="41">
        <f t="shared" si="10"/>
        <v>0</v>
      </c>
      <c r="AS28" s="41">
        <f t="shared" si="16"/>
        <v>0</v>
      </c>
      <c r="AT28" s="41">
        <f t="shared" si="17"/>
        <v>0</v>
      </c>
      <c r="AU28" s="41">
        <f t="shared" si="12"/>
        <v>0</v>
      </c>
      <c r="AV28" s="41">
        <f t="shared" si="18"/>
        <v>0</v>
      </c>
      <c r="AW28" s="41">
        <f t="shared" si="19"/>
        <v>0</v>
      </c>
      <c r="AX28" s="41">
        <f t="shared" si="13"/>
        <v>0</v>
      </c>
      <c r="AY28" s="41">
        <f t="shared" si="14"/>
        <v>0</v>
      </c>
    </row>
    <row r="29" spans="1:51" ht="46.5" customHeight="1" x14ac:dyDescent="0.15">
      <c r="A29" s="29">
        <v>20</v>
      </c>
      <c r="B29" s="75"/>
      <c r="C29" s="75"/>
      <c r="D29" s="75"/>
      <c r="E29" s="75"/>
      <c r="F29" s="75"/>
      <c r="G29" s="75"/>
      <c r="H29" s="75"/>
      <c r="I29" s="75"/>
      <c r="J29" s="75"/>
      <c r="K29" s="75"/>
      <c r="L29" s="75"/>
      <c r="M29" s="75"/>
      <c r="N29" s="91"/>
      <c r="O29" s="94"/>
      <c r="P29" s="200" t="str">
        <f t="shared" si="15"/>
        <v/>
      </c>
      <c r="Q29" s="75"/>
      <c r="R29" s="75"/>
      <c r="S29" s="75"/>
      <c r="T29" s="75"/>
      <c r="U29" s="75"/>
      <c r="V29" s="75"/>
      <c r="W29" s="75"/>
      <c r="X29" s="75"/>
      <c r="Y29" s="75"/>
      <c r="Z29" s="75"/>
      <c r="AA29" s="75"/>
      <c r="AB29" s="75"/>
      <c r="AC29" s="75"/>
      <c r="AD29" s="75"/>
      <c r="AE29" s="75"/>
      <c r="AG29" s="41">
        <f t="shared" si="11"/>
        <v>0</v>
      </c>
      <c r="AH29" s="41">
        <f t="shared" si="20"/>
        <v>0</v>
      </c>
      <c r="AI29" s="41">
        <f t="shared" si="1"/>
        <v>0</v>
      </c>
      <c r="AJ29" s="41">
        <f t="shared" si="2"/>
        <v>0</v>
      </c>
      <c r="AK29" s="41">
        <f t="shared" si="3"/>
        <v>0</v>
      </c>
      <c r="AL29" s="41">
        <f t="shared" si="4"/>
        <v>0</v>
      </c>
      <c r="AM29" s="41">
        <f t="shared" si="5"/>
        <v>0</v>
      </c>
      <c r="AN29" s="41">
        <f t="shared" si="6"/>
        <v>0</v>
      </c>
      <c r="AO29" s="41">
        <f t="shared" si="7"/>
        <v>0</v>
      </c>
      <c r="AP29" s="41">
        <f t="shared" si="8"/>
        <v>0</v>
      </c>
      <c r="AQ29" s="41">
        <f t="shared" si="9"/>
        <v>0</v>
      </c>
      <c r="AR29" s="41">
        <f t="shared" si="10"/>
        <v>0</v>
      </c>
      <c r="AS29" s="41">
        <f t="shared" si="16"/>
        <v>0</v>
      </c>
      <c r="AT29" s="41">
        <f t="shared" si="17"/>
        <v>0</v>
      </c>
      <c r="AU29" s="41">
        <f t="shared" si="12"/>
        <v>0</v>
      </c>
      <c r="AV29" s="41">
        <f t="shared" si="18"/>
        <v>0</v>
      </c>
      <c r="AW29" s="41">
        <f t="shared" si="19"/>
        <v>0</v>
      </c>
      <c r="AX29" s="41">
        <f t="shared" si="13"/>
        <v>0</v>
      </c>
      <c r="AY29" s="41">
        <f t="shared" si="14"/>
        <v>0</v>
      </c>
    </row>
    <row r="30" spans="1:51" ht="46.5" customHeight="1" x14ac:dyDescent="0.15">
      <c r="A30" s="29">
        <v>21</v>
      </c>
      <c r="B30" s="75"/>
      <c r="C30" s="75"/>
      <c r="D30" s="75"/>
      <c r="E30" s="75"/>
      <c r="F30" s="75"/>
      <c r="G30" s="75"/>
      <c r="H30" s="75"/>
      <c r="I30" s="75"/>
      <c r="J30" s="75"/>
      <c r="K30" s="75"/>
      <c r="L30" s="75"/>
      <c r="M30" s="75"/>
      <c r="N30" s="91"/>
      <c r="O30" s="94"/>
      <c r="P30" s="200" t="str">
        <f t="shared" si="15"/>
        <v/>
      </c>
      <c r="Q30" s="75"/>
      <c r="R30" s="75"/>
      <c r="S30" s="75"/>
      <c r="T30" s="75"/>
      <c r="U30" s="75"/>
      <c r="V30" s="75"/>
      <c r="W30" s="75"/>
      <c r="X30" s="75"/>
      <c r="Y30" s="75"/>
      <c r="Z30" s="75"/>
      <c r="AA30" s="75"/>
      <c r="AB30" s="75"/>
      <c r="AC30" s="75"/>
      <c r="AD30" s="75"/>
      <c r="AE30" s="75"/>
      <c r="AG30" s="41">
        <f t="shared" si="11"/>
        <v>0</v>
      </c>
      <c r="AH30" s="41">
        <f t="shared" si="20"/>
        <v>0</v>
      </c>
      <c r="AI30" s="41">
        <f t="shared" si="1"/>
        <v>0</v>
      </c>
      <c r="AJ30" s="41">
        <f t="shared" si="2"/>
        <v>0</v>
      </c>
      <c r="AK30" s="41">
        <f t="shared" si="3"/>
        <v>0</v>
      </c>
      <c r="AL30" s="41">
        <f t="shared" si="4"/>
        <v>0</v>
      </c>
      <c r="AM30" s="41">
        <f t="shared" si="5"/>
        <v>0</v>
      </c>
      <c r="AN30" s="41">
        <f t="shared" si="6"/>
        <v>0</v>
      </c>
      <c r="AO30" s="41">
        <f t="shared" si="7"/>
        <v>0</v>
      </c>
      <c r="AP30" s="41">
        <f t="shared" si="8"/>
        <v>0</v>
      </c>
      <c r="AQ30" s="41">
        <f t="shared" si="9"/>
        <v>0</v>
      </c>
      <c r="AR30" s="41">
        <f t="shared" si="10"/>
        <v>0</v>
      </c>
      <c r="AS30" s="41">
        <f t="shared" si="16"/>
        <v>0</v>
      </c>
      <c r="AT30" s="41">
        <f t="shared" si="17"/>
        <v>0</v>
      </c>
      <c r="AU30" s="41">
        <f t="shared" si="12"/>
        <v>0</v>
      </c>
      <c r="AV30" s="41">
        <f t="shared" si="18"/>
        <v>0</v>
      </c>
      <c r="AW30" s="41">
        <f t="shared" si="19"/>
        <v>0</v>
      </c>
      <c r="AX30" s="41">
        <f t="shared" si="13"/>
        <v>0</v>
      </c>
      <c r="AY30" s="41">
        <f t="shared" si="14"/>
        <v>0</v>
      </c>
    </row>
    <row r="31" spans="1:51" ht="46.5" customHeight="1" x14ac:dyDescent="0.15">
      <c r="A31" s="29">
        <v>22</v>
      </c>
      <c r="B31" s="75"/>
      <c r="C31" s="75"/>
      <c r="D31" s="75"/>
      <c r="E31" s="75"/>
      <c r="F31" s="75"/>
      <c r="G31" s="75"/>
      <c r="H31" s="75"/>
      <c r="I31" s="75"/>
      <c r="J31" s="75"/>
      <c r="K31" s="75"/>
      <c r="L31" s="75"/>
      <c r="M31" s="75"/>
      <c r="N31" s="91"/>
      <c r="O31" s="94"/>
      <c r="P31" s="200" t="str">
        <f t="shared" si="15"/>
        <v/>
      </c>
      <c r="Q31" s="75"/>
      <c r="R31" s="75"/>
      <c r="S31" s="75"/>
      <c r="T31" s="75"/>
      <c r="U31" s="75"/>
      <c r="V31" s="75"/>
      <c r="W31" s="75"/>
      <c r="X31" s="75"/>
      <c r="Y31" s="75"/>
      <c r="Z31" s="75"/>
      <c r="AA31" s="75"/>
      <c r="AB31" s="75"/>
      <c r="AC31" s="75"/>
      <c r="AD31" s="75"/>
      <c r="AE31" s="75"/>
      <c r="AG31" s="41">
        <f t="shared" si="11"/>
        <v>0</v>
      </c>
      <c r="AH31" s="41">
        <f t="shared" si="20"/>
        <v>0</v>
      </c>
      <c r="AI31" s="41">
        <f t="shared" si="1"/>
        <v>0</v>
      </c>
      <c r="AJ31" s="41">
        <f t="shared" si="2"/>
        <v>0</v>
      </c>
      <c r="AK31" s="41">
        <f t="shared" si="3"/>
        <v>0</v>
      </c>
      <c r="AL31" s="41">
        <f t="shared" si="4"/>
        <v>0</v>
      </c>
      <c r="AM31" s="41">
        <f t="shared" si="5"/>
        <v>0</v>
      </c>
      <c r="AN31" s="41">
        <f t="shared" si="6"/>
        <v>0</v>
      </c>
      <c r="AO31" s="41">
        <f t="shared" si="7"/>
        <v>0</v>
      </c>
      <c r="AP31" s="41">
        <f t="shared" si="8"/>
        <v>0</v>
      </c>
      <c r="AQ31" s="41">
        <f t="shared" si="9"/>
        <v>0</v>
      </c>
      <c r="AR31" s="41">
        <f t="shared" si="10"/>
        <v>0</v>
      </c>
      <c r="AS31" s="41">
        <f t="shared" si="16"/>
        <v>0</v>
      </c>
      <c r="AT31" s="41">
        <f t="shared" si="17"/>
        <v>0</v>
      </c>
      <c r="AU31" s="41">
        <f t="shared" si="12"/>
        <v>0</v>
      </c>
      <c r="AV31" s="41">
        <f t="shared" si="18"/>
        <v>0</v>
      </c>
      <c r="AW31" s="41">
        <f t="shared" si="19"/>
        <v>0</v>
      </c>
      <c r="AX31" s="41">
        <f t="shared" si="13"/>
        <v>0</v>
      </c>
      <c r="AY31" s="41">
        <f t="shared" si="14"/>
        <v>0</v>
      </c>
    </row>
    <row r="32" spans="1:51" ht="46.5" customHeight="1" x14ac:dyDescent="0.15">
      <c r="A32" s="29">
        <v>23</v>
      </c>
      <c r="B32" s="75"/>
      <c r="C32" s="75"/>
      <c r="D32" s="75"/>
      <c r="E32" s="75"/>
      <c r="F32" s="75"/>
      <c r="G32" s="75"/>
      <c r="H32" s="75"/>
      <c r="I32" s="75"/>
      <c r="J32" s="75"/>
      <c r="K32" s="75"/>
      <c r="L32" s="75"/>
      <c r="M32" s="75"/>
      <c r="N32" s="91"/>
      <c r="O32" s="94"/>
      <c r="P32" s="200" t="str">
        <f t="shared" si="15"/>
        <v/>
      </c>
      <c r="Q32" s="75"/>
      <c r="R32" s="75"/>
      <c r="S32" s="75"/>
      <c r="T32" s="75"/>
      <c r="U32" s="75"/>
      <c r="V32" s="75"/>
      <c r="W32" s="75"/>
      <c r="X32" s="75"/>
      <c r="Y32" s="75"/>
      <c r="Z32" s="75"/>
      <c r="AA32" s="75"/>
      <c r="AB32" s="75"/>
      <c r="AC32" s="75"/>
      <c r="AD32" s="75"/>
      <c r="AE32" s="75"/>
      <c r="AG32" s="41">
        <f t="shared" si="11"/>
        <v>0</v>
      </c>
      <c r="AH32" s="41">
        <f t="shared" si="20"/>
        <v>0</v>
      </c>
      <c r="AI32" s="41">
        <f t="shared" si="1"/>
        <v>0</v>
      </c>
      <c r="AJ32" s="41">
        <f t="shared" si="2"/>
        <v>0</v>
      </c>
      <c r="AK32" s="41">
        <f t="shared" si="3"/>
        <v>0</v>
      </c>
      <c r="AL32" s="41">
        <f t="shared" si="4"/>
        <v>0</v>
      </c>
      <c r="AM32" s="41">
        <f t="shared" si="5"/>
        <v>0</v>
      </c>
      <c r="AN32" s="41">
        <f t="shared" si="6"/>
        <v>0</v>
      </c>
      <c r="AO32" s="41">
        <f t="shared" si="7"/>
        <v>0</v>
      </c>
      <c r="AP32" s="41">
        <f t="shared" si="8"/>
        <v>0</v>
      </c>
      <c r="AQ32" s="41">
        <f t="shared" si="9"/>
        <v>0</v>
      </c>
      <c r="AR32" s="41">
        <f t="shared" si="10"/>
        <v>0</v>
      </c>
      <c r="AS32" s="41">
        <f t="shared" si="16"/>
        <v>0</v>
      </c>
      <c r="AT32" s="41">
        <f t="shared" si="17"/>
        <v>0</v>
      </c>
      <c r="AU32" s="41">
        <f t="shared" si="12"/>
        <v>0</v>
      </c>
      <c r="AV32" s="41">
        <f t="shared" si="18"/>
        <v>0</v>
      </c>
      <c r="AW32" s="41">
        <f t="shared" si="19"/>
        <v>0</v>
      </c>
      <c r="AX32" s="41">
        <f t="shared" si="13"/>
        <v>0</v>
      </c>
      <c r="AY32" s="41">
        <f t="shared" si="14"/>
        <v>0</v>
      </c>
    </row>
    <row r="33" spans="1:51" ht="46.5" customHeight="1" x14ac:dyDescent="0.15">
      <c r="A33" s="29">
        <v>24</v>
      </c>
      <c r="B33" s="75"/>
      <c r="C33" s="75"/>
      <c r="D33" s="75"/>
      <c r="E33" s="75"/>
      <c r="F33" s="75"/>
      <c r="G33" s="75"/>
      <c r="H33" s="75"/>
      <c r="I33" s="75"/>
      <c r="J33" s="75"/>
      <c r="K33" s="75"/>
      <c r="L33" s="75"/>
      <c r="M33" s="75"/>
      <c r="N33" s="91"/>
      <c r="O33" s="94"/>
      <c r="P33" s="200" t="str">
        <f t="shared" si="15"/>
        <v/>
      </c>
      <c r="Q33" s="75"/>
      <c r="R33" s="75"/>
      <c r="S33" s="75"/>
      <c r="T33" s="75"/>
      <c r="U33" s="75"/>
      <c r="V33" s="75"/>
      <c r="W33" s="75"/>
      <c r="X33" s="75"/>
      <c r="Y33" s="75"/>
      <c r="Z33" s="75"/>
      <c r="AA33" s="75"/>
      <c r="AB33" s="75"/>
      <c r="AC33" s="75"/>
      <c r="AD33" s="75"/>
      <c r="AE33" s="75"/>
      <c r="AG33" s="41">
        <f t="shared" si="11"/>
        <v>0</v>
      </c>
      <c r="AH33" s="41">
        <f t="shared" si="20"/>
        <v>0</v>
      </c>
      <c r="AI33" s="41">
        <f t="shared" si="1"/>
        <v>0</v>
      </c>
      <c r="AJ33" s="41">
        <f t="shared" si="2"/>
        <v>0</v>
      </c>
      <c r="AK33" s="41">
        <f t="shared" si="3"/>
        <v>0</v>
      </c>
      <c r="AL33" s="41">
        <f t="shared" si="4"/>
        <v>0</v>
      </c>
      <c r="AM33" s="41">
        <f t="shared" si="5"/>
        <v>0</v>
      </c>
      <c r="AN33" s="41">
        <f t="shared" si="6"/>
        <v>0</v>
      </c>
      <c r="AO33" s="41">
        <f t="shared" si="7"/>
        <v>0</v>
      </c>
      <c r="AP33" s="41">
        <f t="shared" si="8"/>
        <v>0</v>
      </c>
      <c r="AQ33" s="41">
        <f t="shared" si="9"/>
        <v>0</v>
      </c>
      <c r="AR33" s="41">
        <f t="shared" si="10"/>
        <v>0</v>
      </c>
      <c r="AS33" s="41">
        <f t="shared" si="16"/>
        <v>0</v>
      </c>
      <c r="AT33" s="41">
        <f t="shared" si="17"/>
        <v>0</v>
      </c>
      <c r="AU33" s="41">
        <f t="shared" si="12"/>
        <v>0</v>
      </c>
      <c r="AV33" s="41">
        <f t="shared" si="18"/>
        <v>0</v>
      </c>
      <c r="AW33" s="41">
        <f t="shared" si="19"/>
        <v>0</v>
      </c>
      <c r="AX33" s="41">
        <f t="shared" si="13"/>
        <v>0</v>
      </c>
      <c r="AY33" s="41">
        <f t="shared" si="14"/>
        <v>0</v>
      </c>
    </row>
    <row r="34" spans="1:51" ht="46.5" customHeight="1" x14ac:dyDescent="0.15">
      <c r="A34" s="29">
        <v>25</v>
      </c>
      <c r="B34" s="75"/>
      <c r="C34" s="75"/>
      <c r="D34" s="75"/>
      <c r="E34" s="75"/>
      <c r="F34" s="75"/>
      <c r="G34" s="75"/>
      <c r="H34" s="75"/>
      <c r="I34" s="75"/>
      <c r="J34" s="75"/>
      <c r="K34" s="75"/>
      <c r="L34" s="75"/>
      <c r="M34" s="75"/>
      <c r="N34" s="91"/>
      <c r="O34" s="94"/>
      <c r="P34" s="200" t="str">
        <f t="shared" si="15"/>
        <v/>
      </c>
      <c r="Q34" s="75"/>
      <c r="R34" s="75"/>
      <c r="S34" s="75"/>
      <c r="T34" s="75"/>
      <c r="U34" s="75"/>
      <c r="V34" s="75"/>
      <c r="W34" s="75"/>
      <c r="X34" s="75"/>
      <c r="Y34" s="75"/>
      <c r="Z34" s="75"/>
      <c r="AA34" s="75"/>
      <c r="AB34" s="75"/>
      <c r="AC34" s="75"/>
      <c r="AD34" s="75"/>
      <c r="AE34" s="75"/>
      <c r="AG34" s="41">
        <f t="shared" si="11"/>
        <v>0</v>
      </c>
      <c r="AH34" s="41">
        <f t="shared" si="20"/>
        <v>0</v>
      </c>
      <c r="AI34" s="41">
        <f t="shared" si="1"/>
        <v>0</v>
      </c>
      <c r="AJ34" s="41">
        <f t="shared" si="2"/>
        <v>0</v>
      </c>
      <c r="AK34" s="41">
        <f t="shared" si="3"/>
        <v>0</v>
      </c>
      <c r="AL34" s="41">
        <f t="shared" si="4"/>
        <v>0</v>
      </c>
      <c r="AM34" s="41">
        <f t="shared" si="5"/>
        <v>0</v>
      </c>
      <c r="AN34" s="41">
        <f t="shared" si="6"/>
        <v>0</v>
      </c>
      <c r="AO34" s="41">
        <f t="shared" si="7"/>
        <v>0</v>
      </c>
      <c r="AP34" s="41">
        <f t="shared" si="8"/>
        <v>0</v>
      </c>
      <c r="AQ34" s="41">
        <f t="shared" si="9"/>
        <v>0</v>
      </c>
      <c r="AR34" s="41">
        <f t="shared" si="10"/>
        <v>0</v>
      </c>
      <c r="AS34" s="41">
        <f t="shared" si="16"/>
        <v>0</v>
      </c>
      <c r="AT34" s="41">
        <f t="shared" si="17"/>
        <v>0</v>
      </c>
      <c r="AU34" s="41">
        <f t="shared" si="12"/>
        <v>0</v>
      </c>
      <c r="AV34" s="41">
        <f t="shared" si="18"/>
        <v>0</v>
      </c>
      <c r="AW34" s="41">
        <f t="shared" si="19"/>
        <v>0</v>
      </c>
      <c r="AX34" s="41">
        <f t="shared" si="13"/>
        <v>0</v>
      </c>
      <c r="AY34" s="41">
        <f t="shared" si="14"/>
        <v>0</v>
      </c>
    </row>
    <row r="35" spans="1:51" ht="46.5" customHeight="1" x14ac:dyDescent="0.15">
      <c r="A35" s="29">
        <v>26</v>
      </c>
      <c r="B35" s="75"/>
      <c r="C35" s="75"/>
      <c r="D35" s="75"/>
      <c r="E35" s="75"/>
      <c r="F35" s="75"/>
      <c r="G35" s="75"/>
      <c r="H35" s="75"/>
      <c r="I35" s="75"/>
      <c r="J35" s="75"/>
      <c r="K35" s="75"/>
      <c r="L35" s="75"/>
      <c r="M35" s="75"/>
      <c r="N35" s="91"/>
      <c r="O35" s="94"/>
      <c r="P35" s="200" t="str">
        <f t="shared" si="15"/>
        <v/>
      </c>
      <c r="Q35" s="75"/>
      <c r="R35" s="75"/>
      <c r="S35" s="75"/>
      <c r="T35" s="75"/>
      <c r="U35" s="75"/>
      <c r="V35" s="75"/>
      <c r="W35" s="75"/>
      <c r="X35" s="75"/>
      <c r="Y35" s="75"/>
      <c r="Z35" s="75"/>
      <c r="AA35" s="75"/>
      <c r="AB35" s="75"/>
      <c r="AC35" s="75"/>
      <c r="AD35" s="75"/>
      <c r="AE35" s="75"/>
      <c r="AG35" s="41">
        <f t="shared" si="11"/>
        <v>0</v>
      </c>
      <c r="AH35" s="41">
        <f t="shared" si="20"/>
        <v>0</v>
      </c>
      <c r="AI35" s="41">
        <f t="shared" si="1"/>
        <v>0</v>
      </c>
      <c r="AJ35" s="41">
        <f t="shared" si="2"/>
        <v>0</v>
      </c>
      <c r="AK35" s="41">
        <f t="shared" si="3"/>
        <v>0</v>
      </c>
      <c r="AL35" s="41">
        <f t="shared" si="4"/>
        <v>0</v>
      </c>
      <c r="AM35" s="41">
        <f t="shared" si="5"/>
        <v>0</v>
      </c>
      <c r="AN35" s="41">
        <f t="shared" si="6"/>
        <v>0</v>
      </c>
      <c r="AO35" s="41">
        <f t="shared" si="7"/>
        <v>0</v>
      </c>
      <c r="AP35" s="41">
        <f t="shared" si="8"/>
        <v>0</v>
      </c>
      <c r="AQ35" s="41">
        <f t="shared" si="9"/>
        <v>0</v>
      </c>
      <c r="AR35" s="41">
        <f t="shared" si="10"/>
        <v>0</v>
      </c>
      <c r="AS35" s="41">
        <f t="shared" si="16"/>
        <v>0</v>
      </c>
      <c r="AT35" s="41">
        <f t="shared" si="17"/>
        <v>0</v>
      </c>
      <c r="AU35" s="41">
        <f t="shared" si="12"/>
        <v>0</v>
      </c>
      <c r="AV35" s="41">
        <f t="shared" si="18"/>
        <v>0</v>
      </c>
      <c r="AW35" s="41">
        <f t="shared" si="19"/>
        <v>0</v>
      </c>
      <c r="AX35" s="41">
        <f t="shared" si="13"/>
        <v>0</v>
      </c>
      <c r="AY35" s="41">
        <f t="shared" si="14"/>
        <v>0</v>
      </c>
    </row>
    <row r="36" spans="1:51" ht="46.5" customHeight="1" x14ac:dyDescent="0.15">
      <c r="A36" s="29">
        <v>27</v>
      </c>
      <c r="B36" s="75"/>
      <c r="C36" s="75"/>
      <c r="D36" s="75"/>
      <c r="E36" s="75"/>
      <c r="F36" s="75"/>
      <c r="G36" s="75"/>
      <c r="H36" s="75"/>
      <c r="I36" s="75"/>
      <c r="J36" s="75"/>
      <c r="K36" s="75"/>
      <c r="L36" s="75"/>
      <c r="M36" s="75"/>
      <c r="N36" s="91"/>
      <c r="O36" s="94"/>
      <c r="P36" s="200" t="str">
        <f t="shared" si="15"/>
        <v/>
      </c>
      <c r="Q36" s="75"/>
      <c r="R36" s="75"/>
      <c r="S36" s="75"/>
      <c r="T36" s="75"/>
      <c r="U36" s="75"/>
      <c r="V36" s="75"/>
      <c r="W36" s="75"/>
      <c r="X36" s="75"/>
      <c r="Y36" s="75"/>
      <c r="Z36" s="75"/>
      <c r="AA36" s="75"/>
      <c r="AB36" s="75"/>
      <c r="AC36" s="75"/>
      <c r="AD36" s="75"/>
      <c r="AE36" s="75"/>
      <c r="AG36" s="41">
        <f t="shared" si="11"/>
        <v>0</v>
      </c>
      <c r="AH36" s="41">
        <f t="shared" si="20"/>
        <v>0</v>
      </c>
      <c r="AI36" s="41">
        <f t="shared" si="1"/>
        <v>0</v>
      </c>
      <c r="AJ36" s="41">
        <f t="shared" si="2"/>
        <v>0</v>
      </c>
      <c r="AK36" s="41">
        <f t="shared" si="3"/>
        <v>0</v>
      </c>
      <c r="AL36" s="41">
        <f t="shared" si="4"/>
        <v>0</v>
      </c>
      <c r="AM36" s="41">
        <f t="shared" si="5"/>
        <v>0</v>
      </c>
      <c r="AN36" s="41">
        <f t="shared" si="6"/>
        <v>0</v>
      </c>
      <c r="AO36" s="41">
        <f t="shared" si="7"/>
        <v>0</v>
      </c>
      <c r="AP36" s="41">
        <f t="shared" si="8"/>
        <v>0</v>
      </c>
      <c r="AQ36" s="41">
        <f t="shared" si="9"/>
        <v>0</v>
      </c>
      <c r="AR36" s="41">
        <f t="shared" si="10"/>
        <v>0</v>
      </c>
      <c r="AS36" s="41">
        <f t="shared" si="16"/>
        <v>0</v>
      </c>
      <c r="AT36" s="41">
        <f t="shared" si="17"/>
        <v>0</v>
      </c>
      <c r="AU36" s="41">
        <f t="shared" si="12"/>
        <v>0</v>
      </c>
      <c r="AV36" s="41">
        <f t="shared" si="18"/>
        <v>0</v>
      </c>
      <c r="AW36" s="41">
        <f t="shared" si="19"/>
        <v>0</v>
      </c>
      <c r="AX36" s="41">
        <f t="shared" si="13"/>
        <v>0</v>
      </c>
      <c r="AY36" s="41">
        <f t="shared" si="14"/>
        <v>0</v>
      </c>
    </row>
    <row r="37" spans="1:51" ht="46.5" customHeight="1" x14ac:dyDescent="0.15">
      <c r="A37" s="29">
        <v>28</v>
      </c>
      <c r="B37" s="75"/>
      <c r="C37" s="75"/>
      <c r="D37" s="75"/>
      <c r="E37" s="75"/>
      <c r="F37" s="75"/>
      <c r="G37" s="75"/>
      <c r="H37" s="75"/>
      <c r="I37" s="75"/>
      <c r="J37" s="75"/>
      <c r="K37" s="75"/>
      <c r="L37" s="75"/>
      <c r="M37" s="75"/>
      <c r="N37" s="91"/>
      <c r="O37" s="94"/>
      <c r="P37" s="200" t="str">
        <f t="shared" si="15"/>
        <v/>
      </c>
      <c r="Q37" s="75"/>
      <c r="R37" s="75"/>
      <c r="S37" s="75"/>
      <c r="T37" s="75"/>
      <c r="U37" s="75"/>
      <c r="V37" s="75"/>
      <c r="W37" s="75"/>
      <c r="X37" s="75"/>
      <c r="Y37" s="75"/>
      <c r="Z37" s="75"/>
      <c r="AA37" s="75"/>
      <c r="AB37" s="75"/>
      <c r="AC37" s="75"/>
      <c r="AD37" s="75"/>
      <c r="AE37" s="75"/>
      <c r="AG37" s="41">
        <f t="shared" si="11"/>
        <v>0</v>
      </c>
      <c r="AH37" s="41">
        <f t="shared" si="20"/>
        <v>0</v>
      </c>
      <c r="AI37" s="41">
        <f t="shared" si="1"/>
        <v>0</v>
      </c>
      <c r="AJ37" s="41">
        <f t="shared" si="2"/>
        <v>0</v>
      </c>
      <c r="AK37" s="41">
        <f t="shared" si="3"/>
        <v>0</v>
      </c>
      <c r="AL37" s="41">
        <f t="shared" si="4"/>
        <v>0</v>
      </c>
      <c r="AM37" s="41">
        <f t="shared" si="5"/>
        <v>0</v>
      </c>
      <c r="AN37" s="41">
        <f t="shared" si="6"/>
        <v>0</v>
      </c>
      <c r="AO37" s="41">
        <f t="shared" si="7"/>
        <v>0</v>
      </c>
      <c r="AP37" s="41">
        <f t="shared" si="8"/>
        <v>0</v>
      </c>
      <c r="AQ37" s="41">
        <f t="shared" si="9"/>
        <v>0</v>
      </c>
      <c r="AR37" s="41">
        <f t="shared" si="10"/>
        <v>0</v>
      </c>
      <c r="AS37" s="41">
        <f t="shared" si="16"/>
        <v>0</v>
      </c>
      <c r="AT37" s="41">
        <f t="shared" si="17"/>
        <v>0</v>
      </c>
      <c r="AU37" s="41">
        <f t="shared" si="12"/>
        <v>0</v>
      </c>
      <c r="AV37" s="41">
        <f t="shared" si="18"/>
        <v>0</v>
      </c>
      <c r="AW37" s="41">
        <f t="shared" si="19"/>
        <v>0</v>
      </c>
      <c r="AX37" s="41">
        <f t="shared" si="13"/>
        <v>0</v>
      </c>
      <c r="AY37" s="41">
        <f t="shared" si="14"/>
        <v>0</v>
      </c>
    </row>
    <row r="38" spans="1:51" ht="46.5" customHeight="1" x14ac:dyDescent="0.15">
      <c r="A38" s="29">
        <v>29</v>
      </c>
      <c r="B38" s="75"/>
      <c r="C38" s="75"/>
      <c r="D38" s="75"/>
      <c r="E38" s="75"/>
      <c r="F38" s="75"/>
      <c r="G38" s="75"/>
      <c r="H38" s="75"/>
      <c r="I38" s="75"/>
      <c r="J38" s="75"/>
      <c r="K38" s="75"/>
      <c r="L38" s="75"/>
      <c r="M38" s="75"/>
      <c r="N38" s="91"/>
      <c r="O38" s="94"/>
      <c r="P38" s="200" t="str">
        <f t="shared" si="15"/>
        <v/>
      </c>
      <c r="Q38" s="75"/>
      <c r="R38" s="75"/>
      <c r="S38" s="75"/>
      <c r="T38" s="75"/>
      <c r="U38" s="75"/>
      <c r="V38" s="75"/>
      <c r="W38" s="75"/>
      <c r="X38" s="75"/>
      <c r="Y38" s="75"/>
      <c r="Z38" s="75"/>
      <c r="AA38" s="75"/>
      <c r="AB38" s="75"/>
      <c r="AC38" s="75"/>
      <c r="AD38" s="75"/>
      <c r="AE38" s="75"/>
      <c r="AG38" s="41">
        <f t="shared" si="11"/>
        <v>0</v>
      </c>
      <c r="AH38" s="41">
        <f t="shared" si="20"/>
        <v>0</v>
      </c>
      <c r="AI38" s="41">
        <f t="shared" si="1"/>
        <v>0</v>
      </c>
      <c r="AJ38" s="41">
        <f t="shared" si="2"/>
        <v>0</v>
      </c>
      <c r="AK38" s="41">
        <f t="shared" si="3"/>
        <v>0</v>
      </c>
      <c r="AL38" s="41">
        <f t="shared" si="4"/>
        <v>0</v>
      </c>
      <c r="AM38" s="41">
        <f t="shared" si="5"/>
        <v>0</v>
      </c>
      <c r="AN38" s="41">
        <f t="shared" si="6"/>
        <v>0</v>
      </c>
      <c r="AO38" s="41">
        <f t="shared" si="7"/>
        <v>0</v>
      </c>
      <c r="AP38" s="41">
        <f t="shared" si="8"/>
        <v>0</v>
      </c>
      <c r="AQ38" s="41">
        <f t="shared" si="9"/>
        <v>0</v>
      </c>
      <c r="AR38" s="41">
        <f t="shared" si="10"/>
        <v>0</v>
      </c>
      <c r="AS38" s="41">
        <f t="shared" si="16"/>
        <v>0</v>
      </c>
      <c r="AT38" s="41">
        <f t="shared" si="17"/>
        <v>0</v>
      </c>
      <c r="AU38" s="41">
        <f t="shared" si="12"/>
        <v>0</v>
      </c>
      <c r="AV38" s="41">
        <f t="shared" si="18"/>
        <v>0</v>
      </c>
      <c r="AW38" s="41">
        <f t="shared" si="19"/>
        <v>0</v>
      </c>
      <c r="AX38" s="41">
        <f t="shared" si="13"/>
        <v>0</v>
      </c>
      <c r="AY38" s="41">
        <f t="shared" si="14"/>
        <v>0</v>
      </c>
    </row>
    <row r="39" spans="1:51" ht="46.5" customHeight="1" x14ac:dyDescent="0.15">
      <c r="A39" s="29">
        <v>30</v>
      </c>
      <c r="B39" s="75"/>
      <c r="C39" s="75"/>
      <c r="D39" s="75"/>
      <c r="E39" s="75"/>
      <c r="F39" s="75"/>
      <c r="G39" s="75"/>
      <c r="H39" s="75"/>
      <c r="I39" s="75"/>
      <c r="J39" s="75"/>
      <c r="K39" s="75"/>
      <c r="L39" s="75"/>
      <c r="M39" s="75"/>
      <c r="N39" s="91"/>
      <c r="O39" s="94"/>
      <c r="P39" s="200" t="str">
        <f t="shared" si="15"/>
        <v/>
      </c>
      <c r="Q39" s="75"/>
      <c r="R39" s="75"/>
      <c r="S39" s="75"/>
      <c r="T39" s="75"/>
      <c r="U39" s="75"/>
      <c r="V39" s="75"/>
      <c r="W39" s="75"/>
      <c r="X39" s="75"/>
      <c r="Y39" s="75"/>
      <c r="Z39" s="75"/>
      <c r="AA39" s="75"/>
      <c r="AB39" s="75"/>
      <c r="AC39" s="75"/>
      <c r="AD39" s="75"/>
      <c r="AE39" s="75"/>
      <c r="AG39" s="41">
        <f t="shared" si="11"/>
        <v>0</v>
      </c>
      <c r="AH39" s="41">
        <f t="shared" si="20"/>
        <v>0</v>
      </c>
      <c r="AI39" s="41">
        <f t="shared" si="1"/>
        <v>0</v>
      </c>
      <c r="AJ39" s="41">
        <f t="shared" si="2"/>
        <v>0</v>
      </c>
      <c r="AK39" s="41">
        <f t="shared" si="3"/>
        <v>0</v>
      </c>
      <c r="AL39" s="41">
        <f t="shared" si="4"/>
        <v>0</v>
      </c>
      <c r="AM39" s="41">
        <f t="shared" si="5"/>
        <v>0</v>
      </c>
      <c r="AN39" s="41">
        <f t="shared" si="6"/>
        <v>0</v>
      </c>
      <c r="AO39" s="41">
        <f t="shared" si="7"/>
        <v>0</v>
      </c>
      <c r="AP39" s="41">
        <f t="shared" si="8"/>
        <v>0</v>
      </c>
      <c r="AQ39" s="41">
        <f t="shared" si="9"/>
        <v>0</v>
      </c>
      <c r="AR39" s="41">
        <f t="shared" si="10"/>
        <v>0</v>
      </c>
      <c r="AS39" s="41">
        <f t="shared" si="16"/>
        <v>0</v>
      </c>
      <c r="AT39" s="41">
        <f t="shared" si="17"/>
        <v>0</v>
      </c>
      <c r="AU39" s="41">
        <f t="shared" si="12"/>
        <v>0</v>
      </c>
      <c r="AV39" s="41">
        <f t="shared" si="18"/>
        <v>0</v>
      </c>
      <c r="AW39" s="41">
        <f t="shared" si="19"/>
        <v>0</v>
      </c>
      <c r="AX39" s="41">
        <f t="shared" si="13"/>
        <v>0</v>
      </c>
      <c r="AY39" s="41">
        <f t="shared" si="14"/>
        <v>0</v>
      </c>
    </row>
    <row r="40" spans="1:51" ht="46.5" customHeight="1" x14ac:dyDescent="0.15">
      <c r="A40" s="29">
        <v>31</v>
      </c>
      <c r="B40" s="75"/>
      <c r="C40" s="75"/>
      <c r="D40" s="75"/>
      <c r="E40" s="75"/>
      <c r="F40" s="75"/>
      <c r="G40" s="75"/>
      <c r="H40" s="75"/>
      <c r="I40" s="75"/>
      <c r="J40" s="75"/>
      <c r="K40" s="75"/>
      <c r="L40" s="75"/>
      <c r="M40" s="75"/>
      <c r="N40" s="91"/>
      <c r="O40" s="94"/>
      <c r="P40" s="200" t="str">
        <f t="shared" si="15"/>
        <v/>
      </c>
      <c r="Q40" s="75"/>
      <c r="R40" s="75"/>
      <c r="S40" s="75"/>
      <c r="T40" s="75"/>
      <c r="U40" s="75"/>
      <c r="V40" s="75"/>
      <c r="W40" s="75"/>
      <c r="X40" s="75"/>
      <c r="Y40" s="75"/>
      <c r="Z40" s="75"/>
      <c r="AA40" s="75"/>
      <c r="AB40" s="75"/>
      <c r="AC40" s="75"/>
      <c r="AD40" s="75"/>
      <c r="AE40" s="75"/>
      <c r="AG40" s="41">
        <f t="shared" ref="AG40:AG44" si="21">IF(B40&lt;&gt;"",1,0)</f>
        <v>0</v>
      </c>
      <c r="AH40" s="41">
        <f t="shared" ref="AH40:AH44" si="22">AG40*IF(J40="実施する",1,0)</f>
        <v>0</v>
      </c>
      <c r="AI40" s="41">
        <f t="shared" ref="AI40:AI44" si="23">AG40*IF(OR(I40="実施する",AC40="実施する",U40="実施する"),1,0)</f>
        <v>0</v>
      </c>
      <c r="AJ40" s="41">
        <f t="shared" ref="AJ40:AJ44" si="24">AG40*IF(I40="実施する",1,0)</f>
        <v>0</v>
      </c>
      <c r="AK40" s="41">
        <f t="shared" ref="AK40:AK44" si="25">AG40*IF(U40="実施する",1,0)</f>
        <v>0</v>
      </c>
      <c r="AL40" s="41">
        <f t="shared" ref="AL40:AL44" si="26">AG40*IF(R40="実施する",1,0)</f>
        <v>0</v>
      </c>
      <c r="AM40" s="41">
        <f t="shared" ref="AM40:AM44" si="27">AG40*IF(R40="実施する",S40-1,0)</f>
        <v>0</v>
      </c>
      <c r="AN40" s="41">
        <f t="shared" ref="AN40:AN44" si="28">AG40*IF(Q40="実施する",1,0)</f>
        <v>0</v>
      </c>
      <c r="AO40" s="41">
        <f t="shared" ref="AO40:AO44" si="29">AG40*IF(V40="実施する",1,0)</f>
        <v>0</v>
      </c>
      <c r="AP40" s="41">
        <f t="shared" ref="AP40:AP44" si="30">AG40*IF(T40="実施する",1,0)</f>
        <v>0</v>
      </c>
      <c r="AQ40" s="41">
        <f t="shared" ref="AQ40:AQ44" si="31">AG40*IF(X40="実施する",1,0)</f>
        <v>0</v>
      </c>
      <c r="AR40" s="41">
        <f t="shared" ref="AR40:AR44" si="32">AG40*IF(H40="実施する",1,0)</f>
        <v>0</v>
      </c>
      <c r="AS40" s="41">
        <f t="shared" ref="AS40:AS44" si="33">AG40*IF(Y40="実施する",1,0)</f>
        <v>0</v>
      </c>
      <c r="AT40" s="41">
        <f t="shared" ref="AT40:AT44" si="34">AG40*IF(Z40="実施する",1,0)</f>
        <v>0</v>
      </c>
      <c r="AU40" s="41">
        <f t="shared" si="12"/>
        <v>0</v>
      </c>
      <c r="AV40" s="41">
        <f t="shared" si="18"/>
        <v>0</v>
      </c>
      <c r="AW40" s="41">
        <f t="shared" ref="AW40:AW44" si="35">AG40*IF(AD40="実施する",1,0)</f>
        <v>0</v>
      </c>
      <c r="AX40" s="41">
        <f t="shared" ref="AX40:AX44" si="36">AG40*IF(M40="実施する",1,0)</f>
        <v>0</v>
      </c>
      <c r="AY40" s="41">
        <f t="shared" si="14"/>
        <v>0</v>
      </c>
    </row>
    <row r="41" spans="1:51" ht="46.5" customHeight="1" x14ac:dyDescent="0.15">
      <c r="A41" s="29">
        <v>32</v>
      </c>
      <c r="B41" s="75"/>
      <c r="C41" s="75"/>
      <c r="D41" s="75"/>
      <c r="E41" s="75"/>
      <c r="F41" s="75"/>
      <c r="G41" s="75"/>
      <c r="H41" s="75"/>
      <c r="I41" s="75"/>
      <c r="J41" s="75"/>
      <c r="K41" s="75"/>
      <c r="L41" s="75"/>
      <c r="M41" s="75"/>
      <c r="N41" s="91"/>
      <c r="O41" s="94"/>
      <c r="P41" s="200" t="str">
        <f t="shared" si="15"/>
        <v/>
      </c>
      <c r="Q41" s="75"/>
      <c r="R41" s="75"/>
      <c r="S41" s="75"/>
      <c r="T41" s="75"/>
      <c r="U41" s="75"/>
      <c r="V41" s="75"/>
      <c r="W41" s="75"/>
      <c r="X41" s="75"/>
      <c r="Y41" s="75"/>
      <c r="Z41" s="75"/>
      <c r="AA41" s="75"/>
      <c r="AB41" s="75"/>
      <c r="AC41" s="75"/>
      <c r="AD41" s="75"/>
      <c r="AE41" s="75"/>
      <c r="AG41" s="41">
        <f t="shared" si="21"/>
        <v>0</v>
      </c>
      <c r="AH41" s="41">
        <f t="shared" si="22"/>
        <v>0</v>
      </c>
      <c r="AI41" s="41">
        <f t="shared" si="23"/>
        <v>0</v>
      </c>
      <c r="AJ41" s="41">
        <f t="shared" si="24"/>
        <v>0</v>
      </c>
      <c r="AK41" s="41">
        <f t="shared" si="25"/>
        <v>0</v>
      </c>
      <c r="AL41" s="41">
        <f t="shared" si="26"/>
        <v>0</v>
      </c>
      <c r="AM41" s="41">
        <f t="shared" si="27"/>
        <v>0</v>
      </c>
      <c r="AN41" s="41">
        <f t="shared" si="28"/>
        <v>0</v>
      </c>
      <c r="AO41" s="41">
        <f t="shared" si="29"/>
        <v>0</v>
      </c>
      <c r="AP41" s="41">
        <f t="shared" si="30"/>
        <v>0</v>
      </c>
      <c r="AQ41" s="41">
        <f t="shared" si="31"/>
        <v>0</v>
      </c>
      <c r="AR41" s="41">
        <f t="shared" si="32"/>
        <v>0</v>
      </c>
      <c r="AS41" s="41">
        <f t="shared" si="33"/>
        <v>0</v>
      </c>
      <c r="AT41" s="41">
        <f t="shared" si="34"/>
        <v>0</v>
      </c>
      <c r="AU41" s="41">
        <f t="shared" si="12"/>
        <v>0</v>
      </c>
      <c r="AV41" s="41">
        <f t="shared" si="18"/>
        <v>0</v>
      </c>
      <c r="AW41" s="41">
        <f t="shared" si="35"/>
        <v>0</v>
      </c>
      <c r="AX41" s="41">
        <f t="shared" si="36"/>
        <v>0</v>
      </c>
      <c r="AY41" s="41">
        <f t="shared" si="14"/>
        <v>0</v>
      </c>
    </row>
    <row r="42" spans="1:51" ht="46.5" customHeight="1" x14ac:dyDescent="0.15">
      <c r="A42" s="29">
        <v>33</v>
      </c>
      <c r="B42" s="75"/>
      <c r="C42" s="75"/>
      <c r="D42" s="75"/>
      <c r="E42" s="75"/>
      <c r="F42" s="75"/>
      <c r="G42" s="75"/>
      <c r="H42" s="75"/>
      <c r="I42" s="75"/>
      <c r="J42" s="75"/>
      <c r="K42" s="75"/>
      <c r="L42" s="75"/>
      <c r="M42" s="75"/>
      <c r="N42" s="91"/>
      <c r="O42" s="94"/>
      <c r="P42" s="200" t="str">
        <f t="shared" si="15"/>
        <v/>
      </c>
      <c r="Q42" s="75"/>
      <c r="R42" s="75"/>
      <c r="S42" s="75"/>
      <c r="T42" s="75"/>
      <c r="U42" s="75"/>
      <c r="V42" s="75"/>
      <c r="W42" s="75"/>
      <c r="X42" s="75"/>
      <c r="Y42" s="75"/>
      <c r="Z42" s="75"/>
      <c r="AA42" s="75"/>
      <c r="AB42" s="75"/>
      <c r="AC42" s="75"/>
      <c r="AD42" s="75"/>
      <c r="AE42" s="75"/>
      <c r="AG42" s="41">
        <f t="shared" si="21"/>
        <v>0</v>
      </c>
      <c r="AH42" s="41">
        <f t="shared" si="22"/>
        <v>0</v>
      </c>
      <c r="AI42" s="41">
        <f t="shared" si="23"/>
        <v>0</v>
      </c>
      <c r="AJ42" s="41">
        <f t="shared" si="24"/>
        <v>0</v>
      </c>
      <c r="AK42" s="41">
        <f t="shared" si="25"/>
        <v>0</v>
      </c>
      <c r="AL42" s="41">
        <f t="shared" si="26"/>
        <v>0</v>
      </c>
      <c r="AM42" s="41">
        <f t="shared" si="27"/>
        <v>0</v>
      </c>
      <c r="AN42" s="41">
        <f t="shared" si="28"/>
        <v>0</v>
      </c>
      <c r="AO42" s="41">
        <f t="shared" si="29"/>
        <v>0</v>
      </c>
      <c r="AP42" s="41">
        <f t="shared" si="30"/>
        <v>0</v>
      </c>
      <c r="AQ42" s="41">
        <f t="shared" si="31"/>
        <v>0</v>
      </c>
      <c r="AR42" s="41">
        <f t="shared" si="32"/>
        <v>0</v>
      </c>
      <c r="AS42" s="41">
        <f t="shared" si="33"/>
        <v>0</v>
      </c>
      <c r="AT42" s="41">
        <f t="shared" si="34"/>
        <v>0</v>
      </c>
      <c r="AU42" s="41">
        <f t="shared" si="12"/>
        <v>0</v>
      </c>
      <c r="AV42" s="41">
        <f t="shared" si="18"/>
        <v>0</v>
      </c>
      <c r="AW42" s="41">
        <f t="shared" si="35"/>
        <v>0</v>
      </c>
      <c r="AX42" s="41">
        <f t="shared" si="36"/>
        <v>0</v>
      </c>
      <c r="AY42" s="41">
        <f t="shared" si="14"/>
        <v>0</v>
      </c>
    </row>
    <row r="43" spans="1:51" ht="46.5" customHeight="1" x14ac:dyDescent="0.15">
      <c r="A43" s="29">
        <v>34</v>
      </c>
      <c r="B43" s="75"/>
      <c r="C43" s="75"/>
      <c r="D43" s="75"/>
      <c r="E43" s="75"/>
      <c r="F43" s="75"/>
      <c r="G43" s="75"/>
      <c r="H43" s="75"/>
      <c r="I43" s="75"/>
      <c r="J43" s="75"/>
      <c r="K43" s="75"/>
      <c r="L43" s="75"/>
      <c r="M43" s="75"/>
      <c r="N43" s="91"/>
      <c r="O43" s="94"/>
      <c r="P43" s="200" t="str">
        <f t="shared" si="15"/>
        <v/>
      </c>
      <c r="Q43" s="75"/>
      <c r="R43" s="75"/>
      <c r="S43" s="75"/>
      <c r="T43" s="75"/>
      <c r="U43" s="75"/>
      <c r="V43" s="75"/>
      <c r="W43" s="75"/>
      <c r="X43" s="75"/>
      <c r="Y43" s="75"/>
      <c r="Z43" s="75"/>
      <c r="AA43" s="75"/>
      <c r="AB43" s="75"/>
      <c r="AC43" s="75"/>
      <c r="AD43" s="75"/>
      <c r="AE43" s="75"/>
      <c r="AG43" s="41">
        <f t="shared" si="21"/>
        <v>0</v>
      </c>
      <c r="AH43" s="41">
        <f t="shared" si="22"/>
        <v>0</v>
      </c>
      <c r="AI43" s="41">
        <f t="shared" si="23"/>
        <v>0</v>
      </c>
      <c r="AJ43" s="41">
        <f t="shared" si="24"/>
        <v>0</v>
      </c>
      <c r="AK43" s="41">
        <f t="shared" si="25"/>
        <v>0</v>
      </c>
      <c r="AL43" s="41">
        <f t="shared" si="26"/>
        <v>0</v>
      </c>
      <c r="AM43" s="41">
        <f t="shared" si="27"/>
        <v>0</v>
      </c>
      <c r="AN43" s="41">
        <f t="shared" si="28"/>
        <v>0</v>
      </c>
      <c r="AO43" s="41">
        <f t="shared" si="29"/>
        <v>0</v>
      </c>
      <c r="AP43" s="41">
        <f t="shared" si="30"/>
        <v>0</v>
      </c>
      <c r="AQ43" s="41">
        <f t="shared" si="31"/>
        <v>0</v>
      </c>
      <c r="AR43" s="41">
        <f t="shared" si="32"/>
        <v>0</v>
      </c>
      <c r="AS43" s="41">
        <f t="shared" si="33"/>
        <v>0</v>
      </c>
      <c r="AT43" s="41">
        <f t="shared" si="34"/>
        <v>0</v>
      </c>
      <c r="AU43" s="41">
        <f t="shared" si="12"/>
        <v>0</v>
      </c>
      <c r="AV43" s="41">
        <f t="shared" si="18"/>
        <v>0</v>
      </c>
      <c r="AW43" s="41">
        <f t="shared" si="35"/>
        <v>0</v>
      </c>
      <c r="AX43" s="41">
        <f t="shared" si="36"/>
        <v>0</v>
      </c>
      <c r="AY43" s="41">
        <f t="shared" si="14"/>
        <v>0</v>
      </c>
    </row>
    <row r="44" spans="1:51" ht="46.5" customHeight="1" x14ac:dyDescent="0.15">
      <c r="A44" s="29">
        <v>35</v>
      </c>
      <c r="B44" s="75"/>
      <c r="C44" s="75"/>
      <c r="D44" s="75"/>
      <c r="E44" s="75"/>
      <c r="F44" s="75"/>
      <c r="G44" s="75"/>
      <c r="H44" s="75"/>
      <c r="I44" s="75"/>
      <c r="J44" s="75"/>
      <c r="K44" s="75"/>
      <c r="L44" s="75"/>
      <c r="M44" s="75"/>
      <c r="N44" s="91"/>
      <c r="O44" s="94"/>
      <c r="P44" s="200" t="str">
        <f t="shared" si="15"/>
        <v/>
      </c>
      <c r="Q44" s="75"/>
      <c r="R44" s="75"/>
      <c r="S44" s="75"/>
      <c r="T44" s="75"/>
      <c r="U44" s="75"/>
      <c r="V44" s="75"/>
      <c r="W44" s="75"/>
      <c r="X44" s="75"/>
      <c r="Y44" s="75"/>
      <c r="Z44" s="75"/>
      <c r="AA44" s="75"/>
      <c r="AB44" s="75"/>
      <c r="AC44" s="75"/>
      <c r="AD44" s="75"/>
      <c r="AE44" s="75"/>
      <c r="AG44" s="41">
        <f t="shared" si="21"/>
        <v>0</v>
      </c>
      <c r="AH44" s="41">
        <f t="shared" si="22"/>
        <v>0</v>
      </c>
      <c r="AI44" s="41">
        <f t="shared" si="23"/>
        <v>0</v>
      </c>
      <c r="AJ44" s="41">
        <f t="shared" si="24"/>
        <v>0</v>
      </c>
      <c r="AK44" s="41">
        <f t="shared" si="25"/>
        <v>0</v>
      </c>
      <c r="AL44" s="41">
        <f t="shared" si="26"/>
        <v>0</v>
      </c>
      <c r="AM44" s="41">
        <f t="shared" si="27"/>
        <v>0</v>
      </c>
      <c r="AN44" s="41">
        <f t="shared" si="28"/>
        <v>0</v>
      </c>
      <c r="AO44" s="41">
        <f t="shared" si="29"/>
        <v>0</v>
      </c>
      <c r="AP44" s="41">
        <f t="shared" si="30"/>
        <v>0</v>
      </c>
      <c r="AQ44" s="41">
        <f t="shared" si="31"/>
        <v>0</v>
      </c>
      <c r="AR44" s="41">
        <f t="shared" si="32"/>
        <v>0</v>
      </c>
      <c r="AS44" s="41">
        <f t="shared" si="33"/>
        <v>0</v>
      </c>
      <c r="AT44" s="41">
        <f t="shared" si="34"/>
        <v>0</v>
      </c>
      <c r="AU44" s="41">
        <f t="shared" si="12"/>
        <v>0</v>
      </c>
      <c r="AV44" s="41">
        <f t="shared" si="18"/>
        <v>0</v>
      </c>
      <c r="AW44" s="41">
        <f t="shared" si="35"/>
        <v>0</v>
      </c>
      <c r="AX44" s="41">
        <f t="shared" si="36"/>
        <v>0</v>
      </c>
      <c r="AY44" s="41">
        <f t="shared" si="14"/>
        <v>0</v>
      </c>
    </row>
  </sheetData>
  <sheetProtection algorithmName="SHA-512" hashValue="EypF390Az0oXf7Z4SY3uMmY760j5I6m+6UrRDizEuGAY6QozvTN/XXf9ZejPbGrJ0hjwPrcJ2zSmiNC4pQPxRw==" saltValue="0fZty0TLAfqeJ5fdoqfRJg==" spinCount="100000" sheet="1" objects="1" scenarios="1"/>
  <mergeCells count="31">
    <mergeCell ref="B1:F1"/>
    <mergeCell ref="Y7:AB7"/>
    <mergeCell ref="Y6:AC6"/>
    <mergeCell ref="X6:X8"/>
    <mergeCell ref="V6:W7"/>
    <mergeCell ref="B7:B8"/>
    <mergeCell ref="H6:H8"/>
    <mergeCell ref="B4:F4"/>
    <mergeCell ref="B5:F5"/>
    <mergeCell ref="T6:U6"/>
    <mergeCell ref="U7:U8"/>
    <mergeCell ref="T7:T8"/>
    <mergeCell ref="B2:G2"/>
    <mergeCell ref="B3:G3"/>
    <mergeCell ref="M7:M8"/>
    <mergeCell ref="AE7:AE8"/>
    <mergeCell ref="AD6:AE6"/>
    <mergeCell ref="A6:A8"/>
    <mergeCell ref="Q7:Q8"/>
    <mergeCell ref="Q6:S6"/>
    <mergeCell ref="C6:F6"/>
    <mergeCell ref="J7:J8"/>
    <mergeCell ref="I7:I8"/>
    <mergeCell ref="G7:G8"/>
    <mergeCell ref="F7:F8"/>
    <mergeCell ref="E7:E8"/>
    <mergeCell ref="D7:D8"/>
    <mergeCell ref="C7:C8"/>
    <mergeCell ref="K7:K8"/>
    <mergeCell ref="R7:R8"/>
    <mergeCell ref="I6:N6"/>
  </mergeCells>
  <phoneticPr fontId="1"/>
  <conditionalFormatting sqref="C9:C44 E9:E44">
    <cfRule type="expression" dxfId="11" priority="20">
      <formula>AND(B9&lt;&gt;"",C9="")</formula>
    </cfRule>
  </conditionalFormatting>
  <conditionalFormatting sqref="D9:D44">
    <cfRule type="expression" dxfId="10" priority="19">
      <formula>AND(B9&lt;&gt;"",D9="")</formula>
    </cfRule>
  </conditionalFormatting>
  <conditionalFormatting sqref="E9:E44">
    <cfRule type="expression" dxfId="9" priority="18">
      <formula>AND(B9&lt;&gt;"",E9="")</formula>
    </cfRule>
  </conditionalFormatting>
  <conditionalFormatting sqref="F9:F44">
    <cfRule type="expression" dxfId="8" priority="17">
      <formula>AND(C9="AC",F9="")</formula>
    </cfRule>
  </conditionalFormatting>
  <conditionalFormatting sqref="G9:H9 G10:G44">
    <cfRule type="expression" dxfId="7" priority="16">
      <formula>AND(OR(J9&lt;&gt;"",Q9&lt;&gt;"",R9&lt;&gt;""),G9="")</formula>
    </cfRule>
  </conditionalFormatting>
  <conditionalFormatting sqref="L9:N44 S9:S44">
    <cfRule type="expression" dxfId="6" priority="22">
      <formula>AND(K9="実施する",L9="")</formula>
    </cfRule>
  </conditionalFormatting>
  <conditionalFormatting sqref="O9:O44">
    <cfRule type="expression" dxfId="5" priority="3">
      <formula>AND(M9="実施する",O9="")</formula>
    </cfRule>
  </conditionalFormatting>
  <conditionalFormatting sqref="W9:W44">
    <cfRule type="expression" dxfId="4" priority="15">
      <formula>AND(V9="実施する",W9="")</formula>
    </cfRule>
  </conditionalFormatting>
  <conditionalFormatting sqref="AA9:AA44">
    <cfRule type="expression" dxfId="3" priority="14">
      <formula>AND(OR(Z9&lt;&gt;"",Y9&lt;&gt;""),AA9="")</formula>
    </cfRule>
  </conditionalFormatting>
  <conditionalFormatting sqref="AB9:AB44">
    <cfRule type="expression" dxfId="2" priority="12">
      <formula>AND(OR(Y9&lt;&gt;"",Z9&lt;&gt;""),AB9="")</formula>
    </cfRule>
  </conditionalFormatting>
  <conditionalFormatting sqref="AE10:AE44">
    <cfRule type="expression" dxfId="1" priority="5">
      <formula>AND(AD10="実施する",AE10="")</formula>
    </cfRule>
  </conditionalFormatting>
  <conditionalFormatting sqref="P10:P44">
    <cfRule type="expression" dxfId="0" priority="1">
      <formula>AND(P10&lt;&gt;"", OR(P10&lt;0, P10&gt;36000))</formula>
    </cfRule>
  </conditionalFormatting>
  <dataValidations count="22">
    <dataValidation type="list" allowBlank="1" showInputMessage="1" showErrorMessage="1" sqref="C9" xr:uid="{270B2B7E-667A-4A19-A42D-39C59E457176}">
      <formula1>"AC,DC"</formula1>
    </dataValidation>
    <dataValidation type="list" allowBlank="1" showInputMessage="1" showErrorMessage="1" sqref="F9:F44" xr:uid="{B447AA6A-2F29-4230-9E3F-E7541E747CFC}">
      <formula1>"50Hz,60Hz"</formula1>
    </dataValidation>
    <dataValidation type="list" allowBlank="1" showInputMessage="1" showErrorMessage="1" sqref="G9:G44" xr:uid="{647F1BD0-CAFC-480D-A3F9-3793D0FC5F0A}">
      <formula1>"発光面が下向き,発光面が上向き"</formula1>
    </dataValidation>
    <dataValidation type="list" allowBlank="1" showInputMessage="1" showErrorMessage="1" sqref="D9:D44" xr:uid="{E13FF58B-8809-40F2-A819-40AB53B96275}">
      <formula1>"電流,電圧"</formula1>
    </dataValidation>
    <dataValidation type="list" allowBlank="1" showInputMessage="1" showErrorMessage="1" sqref="S9 S11:S44" xr:uid="{D3AEFF45-3CFA-41FE-91F2-720E013B45BC}">
      <formula1>"1,2,4,6,12,18,36,60,180"</formula1>
    </dataValidation>
    <dataValidation type="whole" allowBlank="1" showInputMessage="1" showErrorMessage="1" sqref="AA9:AA44" xr:uid="{11818147-B335-4D80-B049-0417D4CE514C}">
      <formula1>30</formula1>
      <formula2>200</formula2>
    </dataValidation>
    <dataValidation type="whole" allowBlank="1" showInputMessage="1" showErrorMessage="1" sqref="AB9:AB44" xr:uid="{B50EE0CA-4195-429C-92B0-2B2D5E46F13F}">
      <formula1>0</formula1>
      <formula2>60</formula2>
    </dataValidation>
    <dataValidation type="list" allowBlank="1" showInputMessage="1" showErrorMessage="1" sqref="W9:W44" xr:uid="{F2F9A89E-0C6E-4A3D-921A-7755DECC7828}">
      <formula1>"1m,1.5m"</formula1>
    </dataValidation>
    <dataValidation type="list" allowBlank="1" showInputMessage="1" showErrorMessage="1" sqref="AF9" xr:uid="{49116D6B-C9F7-4F74-87A4-747E66AB460E}">
      <formula1>",実施する"</formula1>
    </dataValidation>
    <dataValidation type="custom" allowBlank="1" showInputMessage="1" showErrorMessage="1" errorTitle="入力禁止文字がふくまれています。" error="入力禁止文字（\,/,!,#,$,%,&amp;,?など）が含まれています。_x000a_全角にするなど修正をお願いします。" sqref="B9" xr:uid="{3B7F1EA9-D9E2-45D4-9101-6220FB83358B}">
      <formula1>NOT(OR(COUNTIF(B9,"*/*"),COUNTIF(B9,"*!*"),COUNTIF(B9,"*#*"),COUNTIF(B9,"*#*"),COUNTIF(B9,"*$*"),COUNTIF(B9,"*%*"),COUNTIF(B9,"*&amp;*"),COUNTIF(B9,"*\*")))</formula1>
    </dataValidation>
    <dataValidation type="list" allowBlank="1" showInputMessage="1" showErrorMessage="1" sqref="AE9:AE44" xr:uid="{AE7C0929-DFE2-495A-ACA3-B8A1A15396F9}">
      <formula1>$BB$6:$BB$8</formula1>
    </dataValidation>
    <dataValidation type="decimal" operator="lessThanOrEqual" allowBlank="1" showInputMessage="1" showErrorMessage="1" errorTitle="測定時間を再入力してください。" error="測定時間は100時間以下としてください。" sqref="L9:L44" xr:uid="{4436565A-71B1-45D0-B5F5-2D7A249D49E3}">
      <formula1>100</formula1>
    </dataValidation>
    <dataValidation type="list" allowBlank="1" showInputMessage="1" showErrorMessage="1" sqref="AC9:AD44 X9:Z44 H9:K44 Q9:R44 T9:V44" xr:uid="{380837C9-277D-401E-B0B8-61CE7449A557}">
      <formula1>$AG$6:$AG$6</formula1>
    </dataValidation>
    <dataValidation type="custom" allowBlank="1" showInputMessage="1" showErrorMessage="1" errorTitle="入力禁止事項があります。" error="1. 重複する試験品名が入力された_x000a_2. 入力禁止文字（\,/,!,#,$,%,&amp;,?など）が含まれる_x000a__x000a_いずれかのエラーのため、入力ができません。試験品名を変更の上、再入力をお願いします。" sqref="B10:B44" xr:uid="{0FA0AFD1-53A9-4A47-BE0F-706889E23293}">
      <formula1>NOT(OR(NOT(SUMPRODUCT((EXACT(B:B,B10)*1))=1),COUNTIF(B10,"*/*"),COUNTIF(B10,"*!*"),COUNTIF(B10,"*#*"),COUNTIF(B10,"*#*"),COUNTIF(B10,"*$*"),COUNTIF(B10,"*%*"),COUNTIF(B10,"*&amp;*"),COUNTIF(B10,"*\*")))</formula1>
    </dataValidation>
    <dataValidation type="list" operator="lessThanOrEqual" allowBlank="1" showInputMessage="1" showErrorMessage="1" errorTitle="測定時間を再入力してください。" error="測定時間は100時間以下としてください。" sqref="M9:M44" xr:uid="{496CEEDE-CDA1-4BCE-A158-6281E91F7F9F}">
      <formula1>$AG$6:$AG$6</formula1>
    </dataValidation>
    <dataValidation type="list" allowBlank="1" showInputMessage="1" showErrorMessage="1" sqref="C10:C44" xr:uid="{DC222A68-9026-4E35-886B-CB7DAA3E987D}">
      <formula1>"AC,DC,電池"</formula1>
    </dataValidation>
    <dataValidation type="list" allowBlank="1" showInputMessage="1" showErrorMessage="1" sqref="S10" xr:uid="{79C8ED00-B820-436F-B79B-707FDED269EF}">
      <formula1>"1,2,4,6,12,18,36,60"</formula1>
    </dataValidation>
    <dataValidation type="custom" operator="greaterThanOrEqual" allowBlank="1" showInputMessage="1" showErrorMessage="1" errorTitle="測定間隔を再入力してください。" error="測定間隔は5秒以上_x000a_合計測定時間は36000秒以下_x000a_となるようにしてください。" sqref="N11:N44" xr:uid="{720A0A78-F052-4DDA-AFD5-1AC781BF58A7}">
      <formula1>AND(N11*(O11-1)&lt;=36000,N11&gt;=5)</formula1>
    </dataValidation>
    <dataValidation type="custom" operator="lessThanOrEqual" allowBlank="1" showInputMessage="1" showErrorMessage="1" errorTitle="測定間隔あるいは測定回数を再入力してください。" error="測定間隔は5秒以上_x000a_測定回数は301回以下_x000a_合計測定時間は36000秒以下_x000a_となるようにしてください。" sqref="O9" xr:uid="{43489299-6AEC-4796-8CA8-D68B00F040F8}">
      <formula1>AND(O9&lt;=301,N9*O9&lt;=36000)</formula1>
    </dataValidation>
    <dataValidation type="custom" operator="greaterThanOrEqual" allowBlank="1" showInputMessage="1" showErrorMessage="1" errorTitle="測定間隔あるいは測定回数を再入力してください。" error="測定間隔は5秒以上_x000a_測定回数は301回以下_x000a_合計測定時間は36000秒以下_x000a_となるようにしてください。" sqref="N9" xr:uid="{239F829F-89AD-4F8C-803D-126E878C2F3F}">
      <formula1>AND(N9*O9&lt;=36000,N9&gt;=5)</formula1>
    </dataValidation>
    <dataValidation type="custom" operator="lessThanOrEqual" allowBlank="1" showInputMessage="1" showErrorMessage="1" errorTitle="測定間隔あるいは測定回数を再入力してください。" error="測定間隔は5秒以上_x000a_測定回数は301回以下_x000a_合計測定時間は36000秒以下_x000a_となるようにしてください。" sqref="O10 O11:O44" xr:uid="{061A6860-8E52-4032-9EFE-51A88AC173C9}">
      <formula1>AND(O10&lt;=301,N10*(O10-1)&lt;=36000)</formula1>
    </dataValidation>
    <dataValidation type="custom" operator="greaterThanOrEqual" allowBlank="1" showInputMessage="1" showErrorMessage="1" errorTitle="測定間隔あるいは測定回数を再入力してください。" error="測定間隔は5秒以上_x000a_測定回数は301回以下_x000a_合計測定時間は36000秒以下_x000a_となるようにしてください。" sqref="N10" xr:uid="{D9CFCD5A-44C5-4D9D-A3E5-8CE4F01B292F}">
      <formula1>AND(N10*(O10-1)&lt;=36000,N10&gt;=5)</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47983-96BE-4414-AFCD-1290A1F3FBEB}">
  <sheetPr codeName="Sheet21">
    <tabColor rgb="FFFF0000"/>
  </sheetPr>
  <dimension ref="A1"/>
  <sheetViews>
    <sheetView workbookViewId="0"/>
  </sheetViews>
  <sheetFormatPr defaultRowHeight="13.5" x14ac:dyDescent="0.15"/>
  <sheetData/>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EC7B9-280E-4153-99EF-4C625BC75313}">
  <sheetPr codeName="Sheet3"/>
  <dimension ref="A1:H23"/>
  <sheetViews>
    <sheetView workbookViewId="0">
      <selection activeCell="F23" sqref="F23"/>
    </sheetView>
  </sheetViews>
  <sheetFormatPr defaultRowHeight="13.5" x14ac:dyDescent="0.15"/>
  <cols>
    <col min="1" max="1" width="46.5" customWidth="1"/>
    <col min="5" max="8" width="13" bestFit="1" customWidth="1"/>
  </cols>
  <sheetData>
    <row r="1" spans="1:8" x14ac:dyDescent="0.15">
      <c r="A1" t="s">
        <v>58</v>
      </c>
      <c r="B1" t="s">
        <v>59</v>
      </c>
      <c r="C1" t="s">
        <v>60</v>
      </c>
      <c r="E1" t="s">
        <v>114</v>
      </c>
      <c r="F1" t="s">
        <v>115</v>
      </c>
      <c r="G1" t="s">
        <v>116</v>
      </c>
      <c r="H1" t="s">
        <v>117</v>
      </c>
    </row>
    <row r="2" spans="1:8" x14ac:dyDescent="0.15">
      <c r="A2" t="s">
        <v>61</v>
      </c>
      <c r="B2" t="s">
        <v>19</v>
      </c>
      <c r="C2">
        <f>HLOOKUP(B2,試験情報記入表!$AH$7:$AY$8,2,FALSE)</f>
        <v>0</v>
      </c>
      <c r="E2" s="33">
        <v>20410</v>
      </c>
      <c r="F2" s="33">
        <v>42980</v>
      </c>
      <c r="G2">
        <f>C2*E2</f>
        <v>0</v>
      </c>
      <c r="H2">
        <f>C2*F2</f>
        <v>0</v>
      </c>
    </row>
    <row r="3" spans="1:8" x14ac:dyDescent="0.15">
      <c r="A3" t="s">
        <v>62</v>
      </c>
      <c r="B3" t="s">
        <v>63</v>
      </c>
      <c r="C3">
        <f>HLOOKUP(B3,試験情報記入表!$AH$7:$AY$8,2,FALSE)</f>
        <v>0</v>
      </c>
      <c r="E3" s="33">
        <v>10070</v>
      </c>
      <c r="F3" s="33">
        <v>20120</v>
      </c>
      <c r="G3">
        <f t="shared" ref="G3:G17" si="0">C3*E3</f>
        <v>0</v>
      </c>
      <c r="H3">
        <f>C3*F3</f>
        <v>0</v>
      </c>
    </row>
    <row r="4" spans="1:8" x14ac:dyDescent="0.15">
      <c r="A4" t="s">
        <v>64</v>
      </c>
      <c r="B4" t="s">
        <v>65</v>
      </c>
      <c r="C4">
        <f>HLOOKUP(B4,試験情報記入表!$AH$7:$AY$8,2,FALSE)</f>
        <v>0</v>
      </c>
      <c r="E4" s="33">
        <v>3520</v>
      </c>
      <c r="F4" s="33">
        <v>7050</v>
      </c>
      <c r="G4">
        <f t="shared" si="0"/>
        <v>0</v>
      </c>
      <c r="H4">
        <f t="shared" ref="H4:H17" si="1">C4*F4</f>
        <v>0</v>
      </c>
    </row>
    <row r="5" spans="1:8" x14ac:dyDescent="0.15">
      <c r="A5" t="s">
        <v>66</v>
      </c>
      <c r="B5" t="s">
        <v>67</v>
      </c>
      <c r="C5">
        <f>HLOOKUP(B5,試験情報記入表!$AH$7:$AY$8,2,FALSE)</f>
        <v>0</v>
      </c>
      <c r="E5" s="33">
        <v>3520</v>
      </c>
      <c r="F5" s="33">
        <v>7050</v>
      </c>
      <c r="G5">
        <f t="shared" si="0"/>
        <v>0</v>
      </c>
      <c r="H5">
        <f t="shared" si="1"/>
        <v>0</v>
      </c>
    </row>
    <row r="6" spans="1:8" x14ac:dyDescent="0.15">
      <c r="A6" t="s">
        <v>68</v>
      </c>
      <c r="B6" t="s">
        <v>69</v>
      </c>
      <c r="C6">
        <f>HLOOKUP(B6,試験情報記入表!$AH$7:$AY$8,2,FALSE)</f>
        <v>0</v>
      </c>
      <c r="E6" s="33">
        <v>17430</v>
      </c>
      <c r="F6" s="33">
        <v>33040</v>
      </c>
      <c r="G6">
        <f t="shared" si="0"/>
        <v>0</v>
      </c>
      <c r="H6">
        <f t="shared" si="1"/>
        <v>0</v>
      </c>
    </row>
    <row r="7" spans="1:8" x14ac:dyDescent="0.15">
      <c r="A7" t="s">
        <v>70</v>
      </c>
      <c r="B7" t="s">
        <v>71</v>
      </c>
      <c r="C7">
        <f>HLOOKUP(B7,試験情報記入表!$AH$7:$AY$8,2,FALSE)</f>
        <v>0</v>
      </c>
      <c r="E7">
        <v>820</v>
      </c>
      <c r="F7" s="33">
        <v>1650</v>
      </c>
      <c r="G7">
        <f t="shared" si="0"/>
        <v>0</v>
      </c>
      <c r="H7">
        <f t="shared" si="1"/>
        <v>0</v>
      </c>
    </row>
    <row r="8" spans="1:8" x14ac:dyDescent="0.15">
      <c r="A8" t="s">
        <v>72</v>
      </c>
      <c r="B8" t="s">
        <v>73</v>
      </c>
      <c r="C8">
        <f>HLOOKUP(B8,試験情報記入表!$AH$7:$AY$8,2,FALSE)</f>
        <v>0</v>
      </c>
      <c r="E8" s="33">
        <v>5660</v>
      </c>
      <c r="F8" s="33">
        <v>11330</v>
      </c>
      <c r="G8">
        <f t="shared" si="0"/>
        <v>0</v>
      </c>
      <c r="H8">
        <f t="shared" si="1"/>
        <v>0</v>
      </c>
    </row>
    <row r="9" spans="1:8" x14ac:dyDescent="0.15">
      <c r="A9" t="s">
        <v>74</v>
      </c>
      <c r="B9" t="s">
        <v>75</v>
      </c>
      <c r="C9">
        <f>HLOOKUP(B9,試験情報記入表!$AH$7:$AY$8,2,FALSE)</f>
        <v>0</v>
      </c>
      <c r="E9" s="33">
        <v>5020</v>
      </c>
      <c r="F9" s="33">
        <v>10050</v>
      </c>
      <c r="G9">
        <f t="shared" si="0"/>
        <v>0</v>
      </c>
      <c r="H9">
        <f t="shared" si="1"/>
        <v>0</v>
      </c>
    </row>
    <row r="10" spans="1:8" x14ac:dyDescent="0.15">
      <c r="A10" t="s">
        <v>76</v>
      </c>
      <c r="B10" t="s">
        <v>77</v>
      </c>
      <c r="C10">
        <f>HLOOKUP(B10,試験情報記入表!$AH$7:$AY$8,2,FALSE)</f>
        <v>0</v>
      </c>
      <c r="E10" s="33">
        <v>7730</v>
      </c>
      <c r="F10" s="33">
        <v>15470</v>
      </c>
      <c r="G10">
        <f t="shared" si="0"/>
        <v>0</v>
      </c>
      <c r="H10">
        <f t="shared" si="1"/>
        <v>0</v>
      </c>
    </row>
    <row r="11" spans="1:8" x14ac:dyDescent="0.15">
      <c r="A11" t="s">
        <v>78</v>
      </c>
      <c r="B11" t="s">
        <v>79</v>
      </c>
      <c r="C11">
        <f>HLOOKUP(B11,試験情報記入表!$AH$7:$AY$8,2,FALSE)</f>
        <v>0</v>
      </c>
      <c r="E11" s="33">
        <v>6530</v>
      </c>
      <c r="F11" s="33">
        <v>13730</v>
      </c>
      <c r="G11">
        <f t="shared" si="0"/>
        <v>0</v>
      </c>
      <c r="H11">
        <f t="shared" si="1"/>
        <v>0</v>
      </c>
    </row>
    <row r="12" spans="1:8" x14ac:dyDescent="0.15">
      <c r="A12" t="s">
        <v>80</v>
      </c>
      <c r="B12" t="s">
        <v>81</v>
      </c>
      <c r="C12">
        <f>HLOOKUP(B12,試験情報記入表!$AH$7:$AY$8,2,FALSE)</f>
        <v>0</v>
      </c>
      <c r="E12" s="33">
        <v>2350</v>
      </c>
      <c r="F12" s="33">
        <v>4710</v>
      </c>
      <c r="G12">
        <f t="shared" si="0"/>
        <v>0</v>
      </c>
      <c r="H12">
        <f t="shared" si="1"/>
        <v>0</v>
      </c>
    </row>
    <row r="13" spans="1:8" x14ac:dyDescent="0.15">
      <c r="A13" t="s">
        <v>82</v>
      </c>
      <c r="B13" t="s">
        <v>83</v>
      </c>
      <c r="C13">
        <f>HLOOKUP(B13,試験情報記入表!$AH$7:$AY$8,2,FALSE)</f>
        <v>0</v>
      </c>
      <c r="E13" s="33">
        <v>12610</v>
      </c>
      <c r="F13" s="33">
        <v>23930</v>
      </c>
      <c r="G13">
        <f t="shared" si="0"/>
        <v>0</v>
      </c>
      <c r="H13">
        <f t="shared" si="1"/>
        <v>0</v>
      </c>
    </row>
    <row r="14" spans="1:8" x14ac:dyDescent="0.15">
      <c r="A14" t="s">
        <v>84</v>
      </c>
      <c r="B14" t="s">
        <v>85</v>
      </c>
      <c r="C14">
        <f>HLOOKUP(B14,試験情報記入表!$AH$7:$AY$8,2,FALSE)</f>
        <v>0</v>
      </c>
      <c r="E14" s="33">
        <v>25060</v>
      </c>
      <c r="F14" s="33">
        <v>39310</v>
      </c>
      <c r="G14">
        <f t="shared" si="0"/>
        <v>0</v>
      </c>
      <c r="H14">
        <f t="shared" si="1"/>
        <v>0</v>
      </c>
    </row>
    <row r="15" spans="1:8" x14ac:dyDescent="0.15">
      <c r="A15" t="s">
        <v>228</v>
      </c>
      <c r="B15" t="s">
        <v>86</v>
      </c>
      <c r="C15">
        <f>HLOOKUP(B15,試験情報記入表!$AH$7:$AY$8,2,FALSE)</f>
        <v>0</v>
      </c>
      <c r="E15" s="33">
        <v>9890</v>
      </c>
      <c r="F15" s="33">
        <v>17470</v>
      </c>
      <c r="G15">
        <f t="shared" si="0"/>
        <v>0</v>
      </c>
      <c r="H15">
        <f t="shared" si="1"/>
        <v>0</v>
      </c>
    </row>
    <row r="16" spans="1:8" x14ac:dyDescent="0.15">
      <c r="A16" t="s">
        <v>230</v>
      </c>
      <c r="B16" t="s">
        <v>87</v>
      </c>
      <c r="C16">
        <f>HLOOKUP(B16,試験情報記入表!$AH$7:$AY$8,2,FALSE)</f>
        <v>0</v>
      </c>
      <c r="E16" s="33">
        <v>700</v>
      </c>
      <c r="F16" s="33">
        <v>1410</v>
      </c>
      <c r="G16">
        <f t="shared" si="0"/>
        <v>0</v>
      </c>
      <c r="H16">
        <f t="shared" si="1"/>
        <v>0</v>
      </c>
    </row>
    <row r="17" spans="1:8" x14ac:dyDescent="0.15">
      <c r="A17" t="s">
        <v>88</v>
      </c>
      <c r="B17" t="s">
        <v>89</v>
      </c>
      <c r="C17">
        <f>HLOOKUP(B17,試験情報記入表!$AH$7:$AY$8,2,FALSE)</f>
        <v>0</v>
      </c>
      <c r="E17" s="33">
        <v>24960</v>
      </c>
      <c r="F17" s="33">
        <v>44190</v>
      </c>
      <c r="G17">
        <f t="shared" si="0"/>
        <v>0</v>
      </c>
      <c r="H17">
        <f t="shared" si="1"/>
        <v>0</v>
      </c>
    </row>
    <row r="18" spans="1:8" x14ac:dyDescent="0.15">
      <c r="A18" t="s">
        <v>231</v>
      </c>
      <c r="B18" t="s">
        <v>226</v>
      </c>
      <c r="C18">
        <f>HLOOKUP(B18,試験情報記入表!$AH$7:$AY$8,2,FALSE)</f>
        <v>0</v>
      </c>
      <c r="E18" s="33">
        <v>13170</v>
      </c>
      <c r="F18" s="33">
        <v>26340</v>
      </c>
      <c r="G18">
        <f t="shared" ref="G18:G19" si="2">C18*E18</f>
        <v>0</v>
      </c>
      <c r="H18">
        <f t="shared" ref="H18:H19" si="3">C18*F18</f>
        <v>0</v>
      </c>
    </row>
    <row r="19" spans="1:8" x14ac:dyDescent="0.15">
      <c r="A19" t="s">
        <v>229</v>
      </c>
      <c r="B19" t="s">
        <v>227</v>
      </c>
      <c r="C19">
        <f>HLOOKUP(B19,試験情報記入表!$AH$7:$AY$8,2,FALSE)</f>
        <v>0</v>
      </c>
      <c r="E19" s="33">
        <v>690</v>
      </c>
      <c r="F19" s="33">
        <v>1380</v>
      </c>
      <c r="G19">
        <f t="shared" si="2"/>
        <v>0</v>
      </c>
      <c r="H19">
        <f t="shared" si="3"/>
        <v>0</v>
      </c>
    </row>
    <row r="20" spans="1:8" x14ac:dyDescent="0.15">
      <c r="E20" s="33"/>
      <c r="F20" s="33"/>
    </row>
    <row r="21" spans="1:8" x14ac:dyDescent="0.15">
      <c r="E21" s="33"/>
      <c r="F21" s="33"/>
    </row>
    <row r="23" spans="1:8" x14ac:dyDescent="0.15">
      <c r="F23" t="s">
        <v>118</v>
      </c>
      <c r="G23">
        <f>SUM(G2:G21)</f>
        <v>0</v>
      </c>
      <c r="H23">
        <f>SUM(H2:H21)</f>
        <v>0</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6BA2-02BB-4D9F-8451-BA54D5B4F46F}">
  <sheetPr codeName="Sheet6"/>
  <dimension ref="A1:B19"/>
  <sheetViews>
    <sheetView workbookViewId="0">
      <selection activeCell="F23" sqref="F23"/>
    </sheetView>
  </sheetViews>
  <sheetFormatPr defaultRowHeight="13.5" x14ac:dyDescent="0.15"/>
  <cols>
    <col min="1" max="1" width="14.125" bestFit="1" customWidth="1"/>
    <col min="2" max="2" width="15.875" bestFit="1" customWidth="1"/>
  </cols>
  <sheetData>
    <row r="1" spans="1:2" x14ac:dyDescent="0.15">
      <c r="A1" s="55" t="s">
        <v>185</v>
      </c>
      <c r="B1">
        <f>お客様情報記入表!C9</f>
        <v>0</v>
      </c>
    </row>
    <row r="2" spans="1:2" x14ac:dyDescent="0.15">
      <c r="A2" s="55" t="s">
        <v>186</v>
      </c>
      <c r="B2">
        <f>お客様情報記入表!C10</f>
        <v>0</v>
      </c>
    </row>
    <row r="3" spans="1:2" x14ac:dyDescent="0.15">
      <c r="A3" s="55" t="s">
        <v>187</v>
      </c>
      <c r="B3">
        <f>お客様情報記入表!C11</f>
        <v>0</v>
      </c>
    </row>
    <row r="4" spans="1:2" x14ac:dyDescent="0.15">
      <c r="A4" s="55" t="s">
        <v>188</v>
      </c>
      <c r="B4">
        <f>お客様情報記入表!C12</f>
        <v>0</v>
      </c>
    </row>
    <row r="5" spans="1:2" x14ac:dyDescent="0.15">
      <c r="A5" s="55" t="s">
        <v>189</v>
      </c>
      <c r="B5" t="b">
        <f>IF(お客様情報記入表!C13="銀行振込","ginkou",IF(お客様情報記入表!C13="コンビニ払い","combini",IF(お客様情報記入表!C13="クレジットカード(要ご来所、ご利用可能ブランドは上部注意事項をご参照ください)","card")))</f>
        <v>0</v>
      </c>
    </row>
    <row r="6" spans="1:2" x14ac:dyDescent="0.15">
      <c r="A6" s="55" t="s">
        <v>190</v>
      </c>
      <c r="B6" t="b">
        <f>IF(お客様情報記入表!C14="品質証明","hinshitsushoumei",IF(お客様情報記入表!C14="品質管理","hinnsitukanri",IF(お客様情報記入表!C14="性能評価","seinouhyouka",IF(お客様情報記入表!C14="製品開発","seihinkaihatsu",IF(お客様情報記入表!C14="技術開発","gijutukaihatu",IF(お客様情報記入表!C14="事故関連","jikokanren",IF(お客様情報記入表!C14="その他","sonota")))))))</f>
        <v>0</v>
      </c>
    </row>
    <row r="7" spans="1:2" x14ac:dyDescent="0.15">
      <c r="A7" s="55" t="s">
        <v>191</v>
      </c>
      <c r="B7" s="56" t="s">
        <v>202</v>
      </c>
    </row>
    <row r="8" spans="1:2" x14ac:dyDescent="0.15">
      <c r="A8" s="55" t="s">
        <v>192</v>
      </c>
      <c r="B8" s="56" t="s">
        <v>203</v>
      </c>
    </row>
    <row r="9" spans="1:2" x14ac:dyDescent="0.15">
      <c r="A9" s="55" t="s">
        <v>193</v>
      </c>
      <c r="B9" s="56" t="s">
        <v>204</v>
      </c>
    </row>
    <row r="10" spans="1:2" x14ac:dyDescent="0.15">
      <c r="A10" s="55" t="s">
        <v>194</v>
      </c>
      <c r="B10" t="str">
        <f>IF(お客様情報記入表!K21="はい","yes","no")</f>
        <v>no</v>
      </c>
    </row>
    <row r="11" spans="1:2" x14ac:dyDescent="0.15">
      <c r="A11" s="55" t="s">
        <v>195</v>
      </c>
      <c r="B11" t="str">
        <f>IF(お客様情報記入表!K22="はい","yes","no")</f>
        <v>no</v>
      </c>
    </row>
    <row r="12" spans="1:2" x14ac:dyDescent="0.15">
      <c r="A12" s="55" t="s">
        <v>196</v>
      </c>
      <c r="B12" t="str">
        <f>IF(お客様情報記入表!K23="はい","yes","no")</f>
        <v>no</v>
      </c>
    </row>
    <row r="13" spans="1:2" x14ac:dyDescent="0.15">
      <c r="A13" s="55" t="s">
        <v>197</v>
      </c>
      <c r="B13" t="str">
        <f>IF(お客様情報記入表!K24="はい","yes","no")</f>
        <v>no</v>
      </c>
    </row>
    <row r="14" spans="1:2" x14ac:dyDescent="0.15">
      <c r="A14" s="55" t="s">
        <v>198</v>
      </c>
      <c r="B14" t="str">
        <f>IF(お客様情報記入表!K25="はい","yes","no")</f>
        <v>no</v>
      </c>
    </row>
    <row r="15" spans="1:2" x14ac:dyDescent="0.15">
      <c r="A15" s="55" t="s">
        <v>199</v>
      </c>
      <c r="B15" t="str">
        <f>IF(お客様情報記入表!K26="はい","yes","no")</f>
        <v>no</v>
      </c>
    </row>
    <row r="16" spans="1:2" x14ac:dyDescent="0.15">
      <c r="A16" s="55" t="s">
        <v>200</v>
      </c>
      <c r="B16" t="str">
        <f>IF(お客様情報記入表!K27="はい","yes","no")</f>
        <v>no</v>
      </c>
    </row>
    <row r="17" spans="1:2" x14ac:dyDescent="0.15">
      <c r="A17" s="55" t="s">
        <v>201</v>
      </c>
      <c r="B17">
        <v>6</v>
      </c>
    </row>
    <row r="19" spans="1:2" x14ac:dyDescent="0.15">
      <c r="A19" t="s">
        <v>205</v>
      </c>
      <c r="B19" t="str">
        <f>_xlfn.TEXTJOIN(",",TRUE,試験情報記入表!B10:B44)</f>
        <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A451-8738-4188-8B9F-E04FE26BAAC5}">
  <sheetPr codeName="Sheet5">
    <pageSetUpPr fitToPage="1"/>
  </sheetPr>
  <dimension ref="A2:AG65"/>
  <sheetViews>
    <sheetView view="pageBreakPreview" zoomScale="85" zoomScaleNormal="100" zoomScaleSheetLayoutView="85" workbookViewId="0"/>
  </sheetViews>
  <sheetFormatPr defaultRowHeight="13.5" x14ac:dyDescent="0.15"/>
  <cols>
    <col min="1" max="1" width="4.75" customWidth="1"/>
    <col min="2" max="2" width="38.75" style="45" customWidth="1"/>
    <col min="3" max="3" width="5.375" style="45" customWidth="1"/>
    <col min="4" max="4" width="5.875" style="45" customWidth="1"/>
    <col min="5" max="5" width="12.875" style="45" customWidth="1"/>
    <col min="6" max="6" width="5.25" style="45" customWidth="1"/>
    <col min="7" max="9" width="5.25" style="45" bestFit="1" customWidth="1"/>
    <col min="10" max="10" width="5.375" style="45" customWidth="1"/>
    <col min="11" max="12" width="5.25" style="45" bestFit="1" customWidth="1"/>
    <col min="13" max="16" width="5.25" style="45" customWidth="1"/>
    <col min="17" max="17" width="5.25" style="45" bestFit="1" customWidth="1"/>
    <col min="18" max="18" width="7.125" style="45" bestFit="1" customWidth="1"/>
    <col min="19" max="19" width="6.5" style="45" customWidth="1"/>
    <col min="20" max="20" width="5.25" style="45" bestFit="1" customWidth="1"/>
    <col min="21" max="21" width="4.625" style="45" customWidth="1"/>
    <col min="22" max="22" width="5.375" style="45" customWidth="1"/>
    <col min="23" max="23" width="6.25" style="45" bestFit="1" customWidth="1"/>
    <col min="24" max="24" width="5.25" style="45" customWidth="1"/>
    <col min="25" max="25" width="6.125" style="45" customWidth="1"/>
    <col min="26" max="26" width="5.5" style="45" bestFit="1" customWidth="1"/>
    <col min="27" max="27" width="5.25" style="45" bestFit="1" customWidth="1"/>
    <col min="28" max="28" width="7.125" style="45" bestFit="1" customWidth="1"/>
    <col min="29" max="30" width="5.25" style="45" bestFit="1" customWidth="1"/>
    <col min="31" max="31" width="9" style="45"/>
  </cols>
  <sheetData>
    <row r="2" spans="1:31" ht="30" customHeight="1" x14ac:dyDescent="0.15">
      <c r="B2" s="44" t="s">
        <v>119</v>
      </c>
      <c r="C2" s="183">
        <f>お客様情報記入表!C9</f>
        <v>0</v>
      </c>
      <c r="D2" s="184"/>
      <c r="E2" s="184"/>
      <c r="F2" s="184"/>
      <c r="G2" s="184"/>
      <c r="H2" s="184"/>
      <c r="I2" s="184"/>
      <c r="J2" s="184"/>
      <c r="K2" s="184"/>
      <c r="L2" s="184"/>
      <c r="M2" s="184"/>
      <c r="N2" s="184"/>
      <c r="O2" s="184"/>
      <c r="P2" s="184"/>
      <c r="Q2" s="185"/>
      <c r="S2" s="164" t="s">
        <v>210</v>
      </c>
      <c r="T2" s="165"/>
      <c r="U2" s="165"/>
      <c r="V2" s="165"/>
      <c r="W2" s="165"/>
      <c r="X2" s="165"/>
      <c r="Y2" s="165"/>
      <c r="Z2" s="165"/>
      <c r="AA2" s="165"/>
      <c r="AB2" s="166"/>
      <c r="AC2" s="165" t="s">
        <v>166</v>
      </c>
      <c r="AD2" s="165"/>
      <c r="AE2" s="166"/>
    </row>
    <row r="3" spans="1:31" ht="30" customHeight="1" x14ac:dyDescent="0.15">
      <c r="B3" s="46" t="s">
        <v>122</v>
      </c>
      <c r="C3" s="187">
        <f>お客様情報記入表!C10</f>
        <v>0</v>
      </c>
      <c r="D3" s="188"/>
      <c r="E3" s="188"/>
      <c r="F3" s="188"/>
      <c r="G3" s="188"/>
      <c r="H3" s="188"/>
      <c r="I3" s="188"/>
      <c r="J3" s="188"/>
      <c r="K3" s="188"/>
      <c r="L3" s="188"/>
      <c r="M3" s="188"/>
      <c r="N3" s="188"/>
      <c r="O3" s="188"/>
      <c r="P3" s="188"/>
      <c r="Q3" s="189"/>
      <c r="S3" s="190" t="s">
        <v>167</v>
      </c>
      <c r="T3" s="191"/>
      <c r="U3" s="191"/>
      <c r="V3" s="191"/>
      <c r="W3" s="191"/>
      <c r="X3" s="191"/>
      <c r="Y3" s="191"/>
      <c r="Z3" s="191"/>
      <c r="AA3" s="191"/>
      <c r="AB3" s="191"/>
      <c r="AC3" s="191"/>
      <c r="AD3" s="191"/>
      <c r="AE3" s="192"/>
    </row>
    <row r="4" spans="1:31" ht="30" customHeight="1" x14ac:dyDescent="0.15">
      <c r="B4" s="44" t="s">
        <v>120</v>
      </c>
      <c r="C4" s="183">
        <f>お客様情報記入表!C11</f>
        <v>0</v>
      </c>
      <c r="D4" s="184"/>
      <c r="E4" s="184"/>
      <c r="F4" s="184"/>
      <c r="G4" s="184"/>
      <c r="H4" s="184"/>
      <c r="I4" s="184"/>
      <c r="J4" s="184"/>
      <c r="K4" s="184"/>
      <c r="L4" s="184"/>
      <c r="M4" s="184"/>
      <c r="N4" s="184"/>
      <c r="O4" s="184"/>
      <c r="P4" s="184"/>
      <c r="Q4" s="185"/>
      <c r="S4" s="193"/>
      <c r="T4" s="194"/>
      <c r="U4" s="194"/>
      <c r="V4" s="194"/>
      <c r="W4" s="194"/>
      <c r="X4" s="194"/>
      <c r="Y4" s="194"/>
      <c r="Z4" s="194"/>
      <c r="AA4" s="194"/>
      <c r="AB4" s="194"/>
      <c r="AC4" s="194"/>
      <c r="AD4" s="194"/>
      <c r="AE4" s="195"/>
    </row>
    <row r="5" spans="1:31" ht="30" customHeight="1" x14ac:dyDescent="0.15">
      <c r="B5" s="46" t="s">
        <v>123</v>
      </c>
      <c r="C5" s="187">
        <f>お客様情報記入表!C12</f>
        <v>0</v>
      </c>
      <c r="D5" s="188"/>
      <c r="E5" s="188"/>
      <c r="F5" s="188"/>
      <c r="G5" s="188"/>
      <c r="H5" s="188"/>
      <c r="I5" s="188"/>
      <c r="J5" s="188"/>
      <c r="K5" s="188"/>
      <c r="L5" s="188"/>
      <c r="M5" s="188"/>
      <c r="N5" s="188"/>
      <c r="O5" s="188"/>
      <c r="P5" s="188"/>
      <c r="Q5" s="189"/>
      <c r="S5" s="193"/>
      <c r="T5" s="194"/>
      <c r="U5" s="194"/>
      <c r="V5" s="194"/>
      <c r="W5" s="194"/>
      <c r="X5" s="194"/>
      <c r="Y5" s="194"/>
      <c r="Z5" s="194"/>
      <c r="AA5" s="194"/>
      <c r="AB5" s="194"/>
      <c r="AC5" s="194"/>
      <c r="AD5" s="194"/>
      <c r="AE5" s="195"/>
    </row>
    <row r="6" spans="1:31" ht="30" customHeight="1" x14ac:dyDescent="0.15">
      <c r="B6" s="44" t="s">
        <v>124</v>
      </c>
      <c r="C6" s="183" t="str">
        <f>お客様情報記入表!C13</f>
        <v>選択してください</v>
      </c>
      <c r="D6" s="184"/>
      <c r="E6" s="184"/>
      <c r="F6" s="184"/>
      <c r="G6" s="184"/>
      <c r="H6" s="184"/>
      <c r="I6" s="184"/>
      <c r="J6" s="184"/>
      <c r="K6" s="184"/>
      <c r="L6" s="184"/>
      <c r="M6" s="184"/>
      <c r="N6" s="184"/>
      <c r="O6" s="184"/>
      <c r="P6" s="184"/>
      <c r="Q6" s="185"/>
      <c r="S6" s="193"/>
      <c r="T6" s="194"/>
      <c r="U6" s="194"/>
      <c r="V6" s="194"/>
      <c r="W6" s="194"/>
      <c r="X6" s="194"/>
      <c r="Y6" s="194"/>
      <c r="Z6" s="194"/>
      <c r="AA6" s="194"/>
      <c r="AB6" s="194"/>
      <c r="AC6" s="194"/>
      <c r="AD6" s="194"/>
      <c r="AE6" s="195"/>
    </row>
    <row r="7" spans="1:31" ht="30" customHeight="1" x14ac:dyDescent="0.15">
      <c r="B7" s="46" t="s">
        <v>125</v>
      </c>
      <c r="C7" s="187" t="str">
        <f>お客様情報記入表!C14</f>
        <v>選択してください</v>
      </c>
      <c r="D7" s="188"/>
      <c r="E7" s="188"/>
      <c r="F7" s="188"/>
      <c r="G7" s="188"/>
      <c r="H7" s="188"/>
      <c r="I7" s="188"/>
      <c r="J7" s="188"/>
      <c r="K7" s="188"/>
      <c r="L7" s="188"/>
      <c r="M7" s="188"/>
      <c r="N7" s="188"/>
      <c r="O7" s="188"/>
      <c r="P7" s="188"/>
      <c r="Q7" s="189"/>
      <c r="S7" s="193"/>
      <c r="T7" s="194"/>
      <c r="U7" s="194"/>
      <c r="V7" s="194"/>
      <c r="W7" s="194"/>
      <c r="X7" s="194"/>
      <c r="Y7" s="194"/>
      <c r="Z7" s="194"/>
      <c r="AA7" s="194"/>
      <c r="AB7" s="194"/>
      <c r="AC7" s="194"/>
      <c r="AD7" s="194"/>
      <c r="AE7" s="195"/>
    </row>
    <row r="8" spans="1:31" ht="30" customHeight="1" x14ac:dyDescent="0.15">
      <c r="B8" s="54"/>
      <c r="C8" s="186"/>
      <c r="D8" s="186"/>
      <c r="E8" s="186"/>
      <c r="F8" s="186"/>
      <c r="G8" s="186"/>
      <c r="H8" s="186"/>
      <c r="I8" s="186"/>
      <c r="J8" s="186"/>
      <c r="K8" s="186"/>
      <c r="L8" s="186"/>
      <c r="M8" s="186"/>
      <c r="N8" s="186"/>
      <c r="O8" s="186"/>
      <c r="P8" s="186"/>
      <c r="Q8" s="186"/>
      <c r="S8" s="196"/>
      <c r="T8" s="197"/>
      <c r="U8" s="197"/>
      <c r="V8" s="197"/>
      <c r="W8" s="197"/>
      <c r="X8" s="197"/>
      <c r="Y8" s="197"/>
      <c r="Z8" s="197"/>
      <c r="AA8" s="197"/>
      <c r="AB8" s="197"/>
      <c r="AC8" s="197"/>
      <c r="AD8" s="197"/>
      <c r="AE8" s="198"/>
    </row>
    <row r="9" spans="1:31" ht="10.5" customHeight="1" x14ac:dyDescent="0.15"/>
    <row r="10" spans="1:31" s="34" customFormat="1" ht="23.25" customHeight="1" x14ac:dyDescent="0.15">
      <c r="A10" s="182" t="s">
        <v>173</v>
      </c>
      <c r="B10" s="171" t="s">
        <v>138</v>
      </c>
      <c r="C10" s="164" t="s">
        <v>38</v>
      </c>
      <c r="D10" s="165"/>
      <c r="E10" s="165"/>
      <c r="F10" s="166"/>
      <c r="G10" s="167" t="s">
        <v>171</v>
      </c>
      <c r="H10" s="167" t="s">
        <v>172</v>
      </c>
      <c r="I10" s="164" t="s">
        <v>141</v>
      </c>
      <c r="J10" s="165"/>
      <c r="K10" s="165"/>
      <c r="L10" s="165"/>
      <c r="M10" s="165"/>
      <c r="N10" s="165"/>
      <c r="O10" s="165"/>
      <c r="P10" s="166"/>
      <c r="Q10" s="164" t="s">
        <v>139</v>
      </c>
      <c r="R10" s="165"/>
      <c r="S10" s="166"/>
      <c r="T10" s="177" t="s">
        <v>143</v>
      </c>
      <c r="U10" s="178"/>
      <c r="V10" s="161" t="s">
        <v>145</v>
      </c>
      <c r="W10" s="163"/>
      <c r="X10" s="167" t="s">
        <v>149</v>
      </c>
      <c r="Y10" s="164" t="s">
        <v>146</v>
      </c>
      <c r="Z10" s="165"/>
      <c r="AA10" s="165"/>
      <c r="AB10" s="165"/>
      <c r="AC10" s="166"/>
      <c r="AD10" s="167" t="s">
        <v>164</v>
      </c>
      <c r="AE10" s="174"/>
    </row>
    <row r="11" spans="1:31" s="34" customFormat="1" ht="44.25" customHeight="1" x14ac:dyDescent="0.15">
      <c r="A11" s="182"/>
      <c r="B11" s="175"/>
      <c r="C11" s="167" t="s">
        <v>93</v>
      </c>
      <c r="D11" s="167" t="s">
        <v>92</v>
      </c>
      <c r="E11" s="167" t="s">
        <v>220</v>
      </c>
      <c r="F11" s="169" t="s">
        <v>150</v>
      </c>
      <c r="G11" s="179"/>
      <c r="H11" s="179"/>
      <c r="I11" s="167" t="s">
        <v>151</v>
      </c>
      <c r="J11" s="169" t="s">
        <v>140</v>
      </c>
      <c r="K11" s="161" t="s">
        <v>236</v>
      </c>
      <c r="L11" s="171"/>
      <c r="M11" s="161" t="s">
        <v>237</v>
      </c>
      <c r="N11" s="162"/>
      <c r="O11" s="162"/>
      <c r="P11" s="163"/>
      <c r="Q11" s="169" t="s">
        <v>142</v>
      </c>
      <c r="R11" s="173" t="s">
        <v>140</v>
      </c>
      <c r="S11" s="171"/>
      <c r="T11" s="167" t="s">
        <v>144</v>
      </c>
      <c r="U11" s="167" t="s">
        <v>152</v>
      </c>
      <c r="V11" s="180"/>
      <c r="W11" s="181"/>
      <c r="X11" s="179"/>
      <c r="Y11" s="164" t="s">
        <v>147</v>
      </c>
      <c r="Z11" s="165"/>
      <c r="AA11" s="165"/>
      <c r="AB11" s="166"/>
      <c r="AC11" s="47" t="s">
        <v>157</v>
      </c>
      <c r="AD11" s="48"/>
      <c r="AE11" s="167" t="s">
        <v>165</v>
      </c>
    </row>
    <row r="12" spans="1:31" s="34" customFormat="1" ht="30.75" customHeight="1" x14ac:dyDescent="0.15">
      <c r="A12" s="182"/>
      <c r="B12" s="176"/>
      <c r="C12" s="168"/>
      <c r="D12" s="168"/>
      <c r="E12" s="170"/>
      <c r="F12" s="170"/>
      <c r="G12" s="168"/>
      <c r="H12" s="168"/>
      <c r="I12" s="168"/>
      <c r="J12" s="170"/>
      <c r="K12" s="49"/>
      <c r="L12" s="47" t="s">
        <v>158</v>
      </c>
      <c r="M12" s="49"/>
      <c r="N12" s="90" t="s">
        <v>259</v>
      </c>
      <c r="O12" s="90" t="s">
        <v>258</v>
      </c>
      <c r="P12" s="101" t="s">
        <v>261</v>
      </c>
      <c r="Q12" s="170"/>
      <c r="R12" s="50"/>
      <c r="S12" s="51" t="s">
        <v>48</v>
      </c>
      <c r="T12" s="168"/>
      <c r="U12" s="168"/>
      <c r="V12" s="49"/>
      <c r="W12" s="47" t="s">
        <v>148</v>
      </c>
      <c r="X12" s="168"/>
      <c r="Y12" s="47" t="s">
        <v>153</v>
      </c>
      <c r="Z12" s="47" t="s">
        <v>154</v>
      </c>
      <c r="AA12" s="47" t="s">
        <v>159</v>
      </c>
      <c r="AB12" s="47" t="s">
        <v>155</v>
      </c>
      <c r="AC12" s="47" t="s">
        <v>156</v>
      </c>
      <c r="AD12" s="52"/>
      <c r="AE12" s="170"/>
    </row>
    <row r="13" spans="1:31" ht="60" customHeight="1" x14ac:dyDescent="0.15">
      <c r="A13" s="82">
        <v>1</v>
      </c>
      <c r="B13" s="86" t="str">
        <f>IF(試験情報記入表!B10="","",試験情報記入表!B10)</f>
        <v/>
      </c>
      <c r="C13" s="82">
        <f>試験情報記入表!C10</f>
        <v>0</v>
      </c>
      <c r="D13" s="82">
        <f>試験情報記入表!D10</f>
        <v>0</v>
      </c>
      <c r="E13" s="87">
        <f>試験情報記入表!E10</f>
        <v>0</v>
      </c>
      <c r="F13" s="82">
        <f>試験情報記入表!F10</f>
        <v>0</v>
      </c>
      <c r="G13" s="82" t="str">
        <f>IF(試験情報記入表!G10="発光面が下向き","下",IF(試験情報記入表!G10="発光面が上向き","上",""))</f>
        <v/>
      </c>
      <c r="H13" s="82" t="str">
        <f>IF(試験情報記入表!H10="実施する","実施","")</f>
        <v/>
      </c>
      <c r="I13" s="82" t="str">
        <f>IF(試験情報記入表!I10="実施する","実施","")</f>
        <v/>
      </c>
      <c r="J13" s="82" t="str">
        <f>IF(試験情報記入表!J10="実施する","実施","")</f>
        <v/>
      </c>
      <c r="K13" s="82" t="str">
        <f>IF(試験情報記入表!K10="実施する","実施","")</f>
        <v/>
      </c>
      <c r="L13" s="82">
        <f>試験情報記入表!L10</f>
        <v>0</v>
      </c>
      <c r="M13" s="82" t="str">
        <f>IF(試験情報記入表!M10="実施する","実施","")</f>
        <v/>
      </c>
      <c r="N13" s="95" t="str">
        <f>IF(B13="","",試験情報記入表!N10)</f>
        <v/>
      </c>
      <c r="O13" s="96" t="str">
        <f>IF(B13="","",試験情報記入表!O10)</f>
        <v/>
      </c>
      <c r="P13" s="97" t="str">
        <f>試験情報記入表!P10</f>
        <v/>
      </c>
      <c r="Q13" s="82" t="str">
        <f>IF(試験情報記入表!Q10="実施する","実施","")</f>
        <v/>
      </c>
      <c r="R13" s="82" t="str">
        <f>IF(試験情報記入表!R10="実施する","実施","")</f>
        <v/>
      </c>
      <c r="S13" s="82">
        <f>試験情報記入表!S10</f>
        <v>0</v>
      </c>
      <c r="T13" s="82" t="str">
        <f>IF(試験情報記入表!T10="実施する","実施","")</f>
        <v/>
      </c>
      <c r="U13" s="82" t="str">
        <f>IF(試験情報記入表!U10="実施する","実施","")</f>
        <v/>
      </c>
      <c r="V13" s="82" t="str">
        <f>IF(試験情報記入表!V10="実施する","実施","")</f>
        <v/>
      </c>
      <c r="W13" s="82">
        <f>試験情報記入表!W10</f>
        <v>0</v>
      </c>
      <c r="X13" s="82" t="str">
        <f>IF(試験情報記入表!X10="実施する","実施","")</f>
        <v/>
      </c>
      <c r="Y13" s="82" t="str">
        <f>IF(試験情報記入表!Y10="実施する","実施","")</f>
        <v/>
      </c>
      <c r="Z13" s="82" t="str">
        <f>IF(試験情報記入表!Z10="実施する","実施","")</f>
        <v/>
      </c>
      <c r="AA13" s="82">
        <f>試験情報記入表!AA10</f>
        <v>0</v>
      </c>
      <c r="AB13" s="82">
        <f>試験情報記入表!AB10</f>
        <v>0</v>
      </c>
      <c r="AC13" s="82" t="str">
        <f>IF(OR(試験情報記入表!I10="実施する",試験情報記入表!U10="実施する",試験情報記入表!AC10="実施する"),"実施","")</f>
        <v/>
      </c>
      <c r="AD13" s="82" t="str">
        <f>IF(試験情報記入表!AD10="実施する","実施","")</f>
        <v/>
      </c>
      <c r="AE13" s="82" t="str">
        <f>IF(試験情報記入表!AE10="一般照明","一般",IF(試験情報記入表!AE10="非一般照明","非一般",""))</f>
        <v/>
      </c>
    </row>
    <row r="14" spans="1:31" ht="60" customHeight="1" x14ac:dyDescent="0.15">
      <c r="A14" s="82">
        <v>2</v>
      </c>
      <c r="B14" s="86" t="str">
        <f>IF(試験情報記入表!B11="","",試験情報記入表!B11)</f>
        <v/>
      </c>
      <c r="C14" s="82">
        <f>試験情報記入表!C11</f>
        <v>0</v>
      </c>
      <c r="D14" s="82">
        <f>試験情報記入表!D11</f>
        <v>0</v>
      </c>
      <c r="E14" s="87">
        <f>試験情報記入表!E11</f>
        <v>0</v>
      </c>
      <c r="F14" s="82">
        <f>試験情報記入表!F11</f>
        <v>0</v>
      </c>
      <c r="G14" s="82" t="str">
        <f>IF(試験情報記入表!G11="発光面が下向き","下",IF(試験情報記入表!G11="発光面が上向き","上",""))</f>
        <v/>
      </c>
      <c r="H14" s="82" t="str">
        <f>IF(試験情報記入表!H11="実施する","実施","")</f>
        <v/>
      </c>
      <c r="I14" s="82" t="str">
        <f>IF(試験情報記入表!I11="実施する","実施","")</f>
        <v/>
      </c>
      <c r="J14" s="82" t="str">
        <f>IF(試験情報記入表!J11="実施する","実施","")</f>
        <v/>
      </c>
      <c r="K14" s="82" t="str">
        <f>IF(試験情報記入表!K11="実施する","実施","")</f>
        <v/>
      </c>
      <c r="L14" s="82">
        <f>試験情報記入表!L11</f>
        <v>0</v>
      </c>
      <c r="M14" s="82" t="str">
        <f>IF(試験情報記入表!M11="実施する","実施","")</f>
        <v/>
      </c>
      <c r="N14" s="95" t="str">
        <f>IF(B14="","",試験情報記入表!N11)</f>
        <v/>
      </c>
      <c r="O14" s="96" t="str">
        <f>IF(B14="","",試験情報記入表!O11)</f>
        <v/>
      </c>
      <c r="P14" s="97" t="str">
        <f>試験情報記入表!P11</f>
        <v/>
      </c>
      <c r="Q14" s="82" t="str">
        <f>IF(試験情報記入表!Q11="実施する","実施","")</f>
        <v/>
      </c>
      <c r="R14" s="82" t="str">
        <f>IF(試験情報記入表!R11="実施する","実施","")</f>
        <v/>
      </c>
      <c r="S14" s="82">
        <f>試験情報記入表!S11</f>
        <v>0</v>
      </c>
      <c r="T14" s="82" t="str">
        <f>IF(試験情報記入表!T11="実施する","実施","")</f>
        <v/>
      </c>
      <c r="U14" s="82" t="str">
        <f>IF(試験情報記入表!U11="実施する","実施","")</f>
        <v/>
      </c>
      <c r="V14" s="82" t="str">
        <f>IF(試験情報記入表!V11="実施する","実施","")</f>
        <v/>
      </c>
      <c r="W14" s="82">
        <f>試験情報記入表!W11</f>
        <v>0</v>
      </c>
      <c r="X14" s="82" t="str">
        <f>IF(試験情報記入表!X11="実施する","実施","")</f>
        <v/>
      </c>
      <c r="Y14" s="82" t="str">
        <f>IF(試験情報記入表!Y11="実施する","実施","")</f>
        <v/>
      </c>
      <c r="Z14" s="82" t="str">
        <f>IF(試験情報記入表!Z11="実施する","実施","")</f>
        <v/>
      </c>
      <c r="AA14" s="82">
        <f>試験情報記入表!AA11</f>
        <v>0</v>
      </c>
      <c r="AB14" s="82">
        <f>試験情報記入表!AB11</f>
        <v>0</v>
      </c>
      <c r="AC14" s="82" t="str">
        <f>IF(OR(試験情報記入表!I11="実施する",試験情報記入表!U11="実施する",試験情報記入表!AC11="実施する"),"実施","")</f>
        <v/>
      </c>
      <c r="AD14" s="82" t="str">
        <f>IF(試験情報記入表!AD11="実施する","実施","")</f>
        <v/>
      </c>
      <c r="AE14" s="82" t="str">
        <f>IF(試験情報記入表!AE11="一般照明","一般",IF(試験情報記入表!AE11="非一般照明","非一般",""))</f>
        <v/>
      </c>
    </row>
    <row r="15" spans="1:31" ht="60" customHeight="1" x14ac:dyDescent="0.15">
      <c r="A15" s="82">
        <v>3</v>
      </c>
      <c r="B15" s="86" t="str">
        <f>IF(試験情報記入表!B12="","",試験情報記入表!B12)</f>
        <v/>
      </c>
      <c r="C15" s="82">
        <f>試験情報記入表!C12</f>
        <v>0</v>
      </c>
      <c r="D15" s="82">
        <f>試験情報記入表!D12</f>
        <v>0</v>
      </c>
      <c r="E15" s="87">
        <f>試験情報記入表!E12</f>
        <v>0</v>
      </c>
      <c r="F15" s="82">
        <f>試験情報記入表!F12</f>
        <v>0</v>
      </c>
      <c r="G15" s="82" t="str">
        <f>IF(試験情報記入表!G12="発光面が下向き","下",IF(試験情報記入表!G12="発光面が上向き","上",""))</f>
        <v/>
      </c>
      <c r="H15" s="82" t="str">
        <f>IF(試験情報記入表!H12="実施する","実施","")</f>
        <v/>
      </c>
      <c r="I15" s="82" t="str">
        <f>IF(試験情報記入表!I12="実施する","実施","")</f>
        <v/>
      </c>
      <c r="J15" s="82" t="str">
        <f>IF(試験情報記入表!J12="実施する","実施","")</f>
        <v/>
      </c>
      <c r="K15" s="82" t="str">
        <f>IF(試験情報記入表!K12="実施する","実施","")</f>
        <v/>
      </c>
      <c r="L15" s="82">
        <f>試験情報記入表!L12</f>
        <v>0</v>
      </c>
      <c r="M15" s="82" t="str">
        <f>IF(試験情報記入表!M12="実施する","実施","")</f>
        <v/>
      </c>
      <c r="N15" s="95" t="str">
        <f>IF(B15="","",試験情報記入表!N12)</f>
        <v/>
      </c>
      <c r="O15" s="96" t="str">
        <f>IF(B15="","",試験情報記入表!O12)</f>
        <v/>
      </c>
      <c r="P15" s="97" t="str">
        <f>試験情報記入表!P12</f>
        <v/>
      </c>
      <c r="Q15" s="82" t="str">
        <f>IF(試験情報記入表!Q12="実施する","実施","")</f>
        <v/>
      </c>
      <c r="R15" s="82" t="str">
        <f>IF(試験情報記入表!R12="実施する","実施","")</f>
        <v/>
      </c>
      <c r="S15" s="82">
        <f>試験情報記入表!S12</f>
        <v>0</v>
      </c>
      <c r="T15" s="82" t="str">
        <f>IF(試験情報記入表!T12="実施する","実施","")</f>
        <v/>
      </c>
      <c r="U15" s="82" t="str">
        <f>IF(試験情報記入表!U12="実施する","実施","")</f>
        <v/>
      </c>
      <c r="V15" s="82" t="str">
        <f>IF(試験情報記入表!V12="実施する","実施","")</f>
        <v/>
      </c>
      <c r="W15" s="82">
        <f>試験情報記入表!W12</f>
        <v>0</v>
      </c>
      <c r="X15" s="82" t="str">
        <f>IF(試験情報記入表!X12="実施する","実施","")</f>
        <v/>
      </c>
      <c r="Y15" s="82" t="str">
        <f>IF(試験情報記入表!Y12="実施する","実施","")</f>
        <v/>
      </c>
      <c r="Z15" s="82" t="str">
        <f>IF(試験情報記入表!Z12="実施する","実施","")</f>
        <v/>
      </c>
      <c r="AA15" s="82">
        <f>試験情報記入表!AA12</f>
        <v>0</v>
      </c>
      <c r="AB15" s="82">
        <f>試験情報記入表!AB12</f>
        <v>0</v>
      </c>
      <c r="AC15" s="82" t="str">
        <f>IF(OR(試験情報記入表!I12="実施する",試験情報記入表!U12="実施する",試験情報記入表!AC12="実施する"),"実施","")</f>
        <v/>
      </c>
      <c r="AD15" s="82" t="str">
        <f>IF(試験情報記入表!AD12="実施する","実施","")</f>
        <v/>
      </c>
      <c r="AE15" s="82" t="str">
        <f>IF(試験情報記入表!AE12="一般照明","一般",IF(試験情報記入表!AE12="非一般照明","非一般",""))</f>
        <v/>
      </c>
    </row>
    <row r="16" spans="1:31" ht="60" customHeight="1" x14ac:dyDescent="0.15">
      <c r="A16" s="82">
        <v>4</v>
      </c>
      <c r="B16" s="86" t="str">
        <f>IF(試験情報記入表!B13="","",試験情報記入表!B13)</f>
        <v/>
      </c>
      <c r="C16" s="82">
        <f>試験情報記入表!C13</f>
        <v>0</v>
      </c>
      <c r="D16" s="82">
        <f>試験情報記入表!D13</f>
        <v>0</v>
      </c>
      <c r="E16" s="87">
        <f>試験情報記入表!E13</f>
        <v>0</v>
      </c>
      <c r="F16" s="82">
        <f>試験情報記入表!F13</f>
        <v>0</v>
      </c>
      <c r="G16" s="82" t="str">
        <f>IF(試験情報記入表!G13="発光面が下向き","下",IF(試験情報記入表!G13="発光面が上向き","上",""))</f>
        <v/>
      </c>
      <c r="H16" s="82" t="str">
        <f>IF(試験情報記入表!H13="実施する","実施","")</f>
        <v/>
      </c>
      <c r="I16" s="82" t="str">
        <f>IF(試験情報記入表!I13="実施する","実施","")</f>
        <v/>
      </c>
      <c r="J16" s="82" t="str">
        <f>IF(試験情報記入表!J13="実施する","実施","")</f>
        <v/>
      </c>
      <c r="K16" s="82" t="str">
        <f>IF(試験情報記入表!K13="実施する","実施","")</f>
        <v/>
      </c>
      <c r="L16" s="82">
        <f>試験情報記入表!L13</f>
        <v>0</v>
      </c>
      <c r="M16" s="82" t="str">
        <f>IF(試験情報記入表!M13="実施する","実施","")</f>
        <v/>
      </c>
      <c r="N16" s="95" t="str">
        <f>IF(B16="","",試験情報記入表!N13)</f>
        <v/>
      </c>
      <c r="O16" s="96" t="str">
        <f>IF(B16="","",試験情報記入表!O13)</f>
        <v/>
      </c>
      <c r="P16" s="97" t="str">
        <f>試験情報記入表!P13</f>
        <v/>
      </c>
      <c r="Q16" s="82" t="str">
        <f>IF(試験情報記入表!Q13="実施する","実施","")</f>
        <v/>
      </c>
      <c r="R16" s="82" t="str">
        <f>IF(試験情報記入表!R13="実施する","実施","")</f>
        <v/>
      </c>
      <c r="S16" s="82">
        <f>試験情報記入表!S13</f>
        <v>0</v>
      </c>
      <c r="T16" s="82" t="str">
        <f>IF(試験情報記入表!T13="実施する","実施","")</f>
        <v/>
      </c>
      <c r="U16" s="82" t="str">
        <f>IF(試験情報記入表!U13="実施する","実施","")</f>
        <v/>
      </c>
      <c r="V16" s="82" t="str">
        <f>IF(試験情報記入表!V13="実施する","実施","")</f>
        <v/>
      </c>
      <c r="W16" s="82">
        <f>試験情報記入表!W13</f>
        <v>0</v>
      </c>
      <c r="X16" s="82" t="str">
        <f>IF(試験情報記入表!X13="実施する","実施","")</f>
        <v/>
      </c>
      <c r="Y16" s="82" t="str">
        <f>IF(試験情報記入表!Y13="実施する","実施","")</f>
        <v/>
      </c>
      <c r="Z16" s="82" t="str">
        <f>IF(試験情報記入表!Z13="実施する","実施","")</f>
        <v/>
      </c>
      <c r="AA16" s="82">
        <f>試験情報記入表!AA13</f>
        <v>0</v>
      </c>
      <c r="AB16" s="82">
        <f>試験情報記入表!AB13</f>
        <v>0</v>
      </c>
      <c r="AC16" s="82" t="str">
        <f>IF(OR(試験情報記入表!I13="実施する",試験情報記入表!U13="実施する",試験情報記入表!AC13="実施する"),"実施","")</f>
        <v/>
      </c>
      <c r="AD16" s="82" t="str">
        <f>IF(試験情報記入表!AD13="実施する","実施","")</f>
        <v/>
      </c>
      <c r="AE16" s="82" t="str">
        <f>IF(試験情報記入表!AE13="一般照明","一般",IF(試験情報記入表!AE13="非一般照明","非一般",""))</f>
        <v/>
      </c>
    </row>
    <row r="17" spans="1:31" ht="60" customHeight="1" x14ac:dyDescent="0.15">
      <c r="A17" s="82">
        <v>5</v>
      </c>
      <c r="B17" s="86" t="str">
        <f>IF(試験情報記入表!B14="","",試験情報記入表!B14)</f>
        <v/>
      </c>
      <c r="C17" s="82">
        <f>試験情報記入表!C14</f>
        <v>0</v>
      </c>
      <c r="D17" s="82">
        <f>試験情報記入表!D14</f>
        <v>0</v>
      </c>
      <c r="E17" s="87">
        <f>試験情報記入表!E14</f>
        <v>0</v>
      </c>
      <c r="F17" s="82">
        <f>試験情報記入表!F14</f>
        <v>0</v>
      </c>
      <c r="G17" s="82" t="str">
        <f>IF(試験情報記入表!G14="発光面が下向き","下",IF(試験情報記入表!G14="発光面が上向き","上",""))</f>
        <v/>
      </c>
      <c r="H17" s="82" t="str">
        <f>IF(試験情報記入表!H14="実施する","実施","")</f>
        <v/>
      </c>
      <c r="I17" s="82" t="str">
        <f>IF(試験情報記入表!I14="実施する","実施","")</f>
        <v/>
      </c>
      <c r="J17" s="82" t="str">
        <f>IF(試験情報記入表!J14="実施する","実施","")</f>
        <v/>
      </c>
      <c r="K17" s="82" t="str">
        <f>IF(試験情報記入表!K14="実施する","実施","")</f>
        <v/>
      </c>
      <c r="L17" s="82">
        <f>試験情報記入表!L14</f>
        <v>0</v>
      </c>
      <c r="M17" s="82" t="str">
        <f>IF(試験情報記入表!M14="実施する","実施","")</f>
        <v/>
      </c>
      <c r="N17" s="95" t="str">
        <f>IF(B17="","",試験情報記入表!N14)</f>
        <v/>
      </c>
      <c r="O17" s="96" t="str">
        <f>IF(B17="","",試験情報記入表!O14)</f>
        <v/>
      </c>
      <c r="P17" s="97" t="str">
        <f>試験情報記入表!P14</f>
        <v/>
      </c>
      <c r="Q17" s="82" t="str">
        <f>IF(試験情報記入表!Q14="実施する","実施","")</f>
        <v/>
      </c>
      <c r="R17" s="82" t="str">
        <f>IF(試験情報記入表!R14="実施する","実施","")</f>
        <v/>
      </c>
      <c r="S17" s="82">
        <f>試験情報記入表!S14</f>
        <v>0</v>
      </c>
      <c r="T17" s="82" t="str">
        <f>IF(試験情報記入表!T14="実施する","実施","")</f>
        <v/>
      </c>
      <c r="U17" s="82" t="str">
        <f>IF(試験情報記入表!U14="実施する","実施","")</f>
        <v/>
      </c>
      <c r="V17" s="82" t="str">
        <f>IF(試験情報記入表!V14="実施する","実施","")</f>
        <v/>
      </c>
      <c r="W17" s="82">
        <f>試験情報記入表!W14</f>
        <v>0</v>
      </c>
      <c r="X17" s="82" t="str">
        <f>IF(試験情報記入表!X14="実施する","実施","")</f>
        <v/>
      </c>
      <c r="Y17" s="82" t="str">
        <f>IF(試験情報記入表!Y14="実施する","実施","")</f>
        <v/>
      </c>
      <c r="Z17" s="82" t="str">
        <f>IF(試験情報記入表!Z14="実施する","実施","")</f>
        <v/>
      </c>
      <c r="AA17" s="82">
        <f>試験情報記入表!AA14</f>
        <v>0</v>
      </c>
      <c r="AB17" s="82">
        <f>試験情報記入表!AB14</f>
        <v>0</v>
      </c>
      <c r="AC17" s="82" t="str">
        <f>IF(OR(試験情報記入表!I14="実施する",試験情報記入表!U14="実施する",試験情報記入表!AC14="実施する"),"実施","")</f>
        <v/>
      </c>
      <c r="AD17" s="82" t="str">
        <f>IF(試験情報記入表!AD14="実施する","実施","")</f>
        <v/>
      </c>
      <c r="AE17" s="82" t="str">
        <f>IF(試験情報記入表!AE14="一般照明","一般",IF(試験情報記入表!AE14="非一般照明","非一般",""))</f>
        <v/>
      </c>
    </row>
    <row r="18" spans="1:31" ht="7.5" customHeight="1" x14ac:dyDescent="0.15"/>
    <row r="19" spans="1:31" ht="7.5" customHeight="1" x14ac:dyDescent="0.15"/>
    <row r="20" spans="1:31" ht="25.5" customHeight="1" x14ac:dyDescent="0.15">
      <c r="A20" s="40"/>
      <c r="B20" s="53"/>
      <c r="C20" s="53"/>
      <c r="D20" s="53"/>
      <c r="E20" s="53"/>
      <c r="F20" s="53"/>
      <c r="G20" s="53"/>
      <c r="H20" s="53"/>
      <c r="I20" s="53"/>
      <c r="J20" s="53"/>
      <c r="K20" s="53"/>
      <c r="L20" s="53"/>
      <c r="M20" s="53"/>
      <c r="N20" s="53"/>
      <c r="O20" s="53"/>
      <c r="P20" s="53"/>
      <c r="Q20" s="53"/>
      <c r="R20" s="53"/>
      <c r="S20" s="53"/>
      <c r="T20" s="172" t="str">
        <f>S2</f>
        <v xml:space="preserve"> 依物光            号</v>
      </c>
      <c r="U20" s="172"/>
      <c r="V20" s="172"/>
      <c r="W20" s="172"/>
      <c r="X20" s="172"/>
      <c r="Y20" s="172"/>
      <c r="Z20" s="172"/>
      <c r="AA20" s="172"/>
      <c r="AB20" s="172"/>
      <c r="AC20" s="172" t="s">
        <v>168</v>
      </c>
      <c r="AD20" s="172"/>
      <c r="AE20" s="172"/>
    </row>
    <row r="21" spans="1:31" s="34" customFormat="1" ht="23.25" customHeight="1" x14ac:dyDescent="0.15">
      <c r="A21" s="182" t="s">
        <v>173</v>
      </c>
      <c r="B21" s="171" t="s">
        <v>138</v>
      </c>
      <c r="C21" s="164" t="s">
        <v>38</v>
      </c>
      <c r="D21" s="165"/>
      <c r="E21" s="165"/>
      <c r="F21" s="166"/>
      <c r="G21" s="167" t="s">
        <v>171</v>
      </c>
      <c r="H21" s="167" t="s">
        <v>172</v>
      </c>
      <c r="I21" s="164" t="s">
        <v>141</v>
      </c>
      <c r="J21" s="165"/>
      <c r="K21" s="165"/>
      <c r="L21" s="165"/>
      <c r="M21" s="165"/>
      <c r="N21" s="165"/>
      <c r="O21" s="165"/>
      <c r="P21" s="166"/>
      <c r="Q21" s="164" t="s">
        <v>139</v>
      </c>
      <c r="R21" s="165"/>
      <c r="S21" s="166"/>
      <c r="T21" s="177" t="s">
        <v>143</v>
      </c>
      <c r="U21" s="178"/>
      <c r="V21" s="161" t="s">
        <v>145</v>
      </c>
      <c r="W21" s="163"/>
      <c r="X21" s="167" t="s">
        <v>149</v>
      </c>
      <c r="Y21" s="164" t="s">
        <v>146</v>
      </c>
      <c r="Z21" s="165"/>
      <c r="AA21" s="165"/>
      <c r="AB21" s="165"/>
      <c r="AC21" s="166"/>
      <c r="AD21" s="167" t="s">
        <v>164</v>
      </c>
      <c r="AE21" s="174"/>
    </row>
    <row r="22" spans="1:31" s="34" customFormat="1" ht="44.25" customHeight="1" x14ac:dyDescent="0.15">
      <c r="A22" s="182"/>
      <c r="B22" s="175"/>
      <c r="C22" s="167" t="s">
        <v>93</v>
      </c>
      <c r="D22" s="167" t="s">
        <v>92</v>
      </c>
      <c r="E22" s="169" t="s">
        <v>42</v>
      </c>
      <c r="F22" s="169" t="s">
        <v>150</v>
      </c>
      <c r="G22" s="179"/>
      <c r="H22" s="179"/>
      <c r="I22" s="167" t="s">
        <v>151</v>
      </c>
      <c r="J22" s="169" t="s">
        <v>140</v>
      </c>
      <c r="K22" s="161" t="s">
        <v>236</v>
      </c>
      <c r="L22" s="171"/>
      <c r="M22" s="161" t="s">
        <v>237</v>
      </c>
      <c r="N22" s="162"/>
      <c r="O22" s="162"/>
      <c r="P22" s="163"/>
      <c r="Q22" s="169" t="s">
        <v>142</v>
      </c>
      <c r="R22" s="173" t="s">
        <v>140</v>
      </c>
      <c r="S22" s="171"/>
      <c r="T22" s="167" t="s">
        <v>144</v>
      </c>
      <c r="U22" s="167" t="s">
        <v>152</v>
      </c>
      <c r="V22" s="180"/>
      <c r="W22" s="181"/>
      <c r="X22" s="179"/>
      <c r="Y22" s="164" t="s">
        <v>147</v>
      </c>
      <c r="Z22" s="165"/>
      <c r="AA22" s="165"/>
      <c r="AB22" s="166"/>
      <c r="AC22" s="47" t="s">
        <v>157</v>
      </c>
      <c r="AD22" s="48"/>
      <c r="AE22" s="167" t="s">
        <v>165</v>
      </c>
    </row>
    <row r="23" spans="1:31" s="34" customFormat="1" ht="30.75" customHeight="1" x14ac:dyDescent="0.15">
      <c r="A23" s="182"/>
      <c r="B23" s="176"/>
      <c r="C23" s="168"/>
      <c r="D23" s="168"/>
      <c r="E23" s="170"/>
      <c r="F23" s="170"/>
      <c r="G23" s="168"/>
      <c r="H23" s="168"/>
      <c r="I23" s="168"/>
      <c r="J23" s="170"/>
      <c r="K23" s="49"/>
      <c r="L23" s="47" t="s">
        <v>158</v>
      </c>
      <c r="M23" s="49"/>
      <c r="N23" s="90" t="s">
        <v>259</v>
      </c>
      <c r="O23" s="90" t="s">
        <v>258</v>
      </c>
      <c r="P23" s="101" t="s">
        <v>263</v>
      </c>
      <c r="Q23" s="170"/>
      <c r="R23" s="50"/>
      <c r="S23" s="51" t="s">
        <v>48</v>
      </c>
      <c r="T23" s="168"/>
      <c r="U23" s="168"/>
      <c r="V23" s="49"/>
      <c r="W23" s="47" t="s">
        <v>148</v>
      </c>
      <c r="X23" s="168"/>
      <c r="Y23" s="47" t="s">
        <v>153</v>
      </c>
      <c r="Z23" s="47" t="s">
        <v>154</v>
      </c>
      <c r="AA23" s="47" t="s">
        <v>159</v>
      </c>
      <c r="AB23" s="47" t="s">
        <v>155</v>
      </c>
      <c r="AC23" s="47" t="s">
        <v>156</v>
      </c>
      <c r="AD23" s="52"/>
      <c r="AE23" s="170"/>
    </row>
    <row r="24" spans="1:31" ht="60" customHeight="1" x14ac:dyDescent="0.15">
      <c r="A24" s="82">
        <v>6</v>
      </c>
      <c r="B24" s="84" t="str">
        <f>IF(試験情報記入表!B15="","",試験情報記入表!B15)</f>
        <v/>
      </c>
      <c r="C24" s="82">
        <f>試験情報記入表!C15</f>
        <v>0</v>
      </c>
      <c r="D24" s="82">
        <f>試験情報記入表!D15</f>
        <v>0</v>
      </c>
      <c r="E24" s="87">
        <f>試験情報記入表!E15</f>
        <v>0</v>
      </c>
      <c r="F24" s="82">
        <f>試験情報記入表!F15</f>
        <v>0</v>
      </c>
      <c r="G24" s="82" t="str">
        <f>IF(試験情報記入表!G15="発光面が下向き","下",IF(試験情報記入表!G15="発光面が上向き","上",""))</f>
        <v/>
      </c>
      <c r="H24" s="82" t="str">
        <f>IF(試験情報記入表!H15="実施する","実施","")</f>
        <v/>
      </c>
      <c r="I24" s="82" t="str">
        <f>IF(試験情報記入表!I15="実施する","実施","")</f>
        <v/>
      </c>
      <c r="J24" s="82" t="str">
        <f>IF(試験情報記入表!J15="実施する","実施","")</f>
        <v/>
      </c>
      <c r="K24" s="82" t="str">
        <f>IF(試験情報記入表!K15="実施する","実施","")</f>
        <v/>
      </c>
      <c r="L24" s="82">
        <f>試験情報記入表!L15</f>
        <v>0</v>
      </c>
      <c r="M24" s="82" t="str">
        <f>IF(試験情報記入表!M15="実施する","実施","")</f>
        <v/>
      </c>
      <c r="N24" s="95" t="str">
        <f>IF(B24="","",試験情報記入表!N15)</f>
        <v/>
      </c>
      <c r="O24" s="96" t="str">
        <f>IF(試験情報記入表!O15="","",試験情報記入表!O15)</f>
        <v/>
      </c>
      <c r="P24" s="97" t="str">
        <f>試験情報記入表!P15</f>
        <v/>
      </c>
      <c r="Q24" s="82" t="str">
        <f>IF(試験情報記入表!Q15="実施する","実施","")</f>
        <v/>
      </c>
      <c r="R24" s="82" t="str">
        <f>IF(試験情報記入表!R15="実施する","実施","")</f>
        <v/>
      </c>
      <c r="S24" s="82">
        <f>試験情報記入表!S15</f>
        <v>0</v>
      </c>
      <c r="T24" s="82" t="str">
        <f>IF(試験情報記入表!T15="実施する","実施","")</f>
        <v/>
      </c>
      <c r="U24" s="82" t="str">
        <f>IF(試験情報記入表!U15="実施する","実施","")</f>
        <v/>
      </c>
      <c r="V24" s="82" t="str">
        <f>IF(試験情報記入表!V15="実施する","実施","")</f>
        <v/>
      </c>
      <c r="W24" s="82">
        <f>試験情報記入表!W15</f>
        <v>0</v>
      </c>
      <c r="X24" s="82" t="str">
        <f>IF(試験情報記入表!X15="実施する","実施","")</f>
        <v/>
      </c>
      <c r="Y24" s="82" t="str">
        <f>IF(試験情報記入表!Y15="実施する","実施","")</f>
        <v/>
      </c>
      <c r="Z24" s="82" t="str">
        <f>IF(試験情報記入表!Z15="実施する","実施","")</f>
        <v/>
      </c>
      <c r="AA24" s="82">
        <f>試験情報記入表!AA15</f>
        <v>0</v>
      </c>
      <c r="AB24" s="82">
        <f>試験情報記入表!AB15</f>
        <v>0</v>
      </c>
      <c r="AC24" s="82" t="str">
        <f>IF(OR(試験情報記入表!I15="実施する",試験情報記入表!U15="実施する",試験情報記入表!AC15="実施する"),"実施","")</f>
        <v/>
      </c>
      <c r="AD24" s="82" t="str">
        <f>IF(試験情報記入表!AD15="実施する","実施","")</f>
        <v/>
      </c>
      <c r="AE24" s="82" t="str">
        <f>IF(試験情報記入表!AE15="一般照明","一般",IF(試験情報記入表!AE15="非一般照明","非一般",""))</f>
        <v/>
      </c>
    </row>
    <row r="25" spans="1:31" ht="60" customHeight="1" x14ac:dyDescent="0.15">
      <c r="A25" s="82">
        <v>7</v>
      </c>
      <c r="B25" s="84" t="str">
        <f>IF(試験情報記入表!B16="","",試験情報記入表!B16)</f>
        <v/>
      </c>
      <c r="C25" s="82">
        <f>試験情報記入表!C16</f>
        <v>0</v>
      </c>
      <c r="D25" s="82">
        <f>試験情報記入表!D16</f>
        <v>0</v>
      </c>
      <c r="E25" s="87">
        <f>試験情報記入表!E16</f>
        <v>0</v>
      </c>
      <c r="F25" s="82">
        <f>試験情報記入表!F16</f>
        <v>0</v>
      </c>
      <c r="G25" s="82" t="str">
        <f>IF(試験情報記入表!G16="発光面が下向き","下",IF(試験情報記入表!G16="発光面が上向き","上",""))</f>
        <v/>
      </c>
      <c r="H25" s="82" t="str">
        <f>IF(試験情報記入表!H16="実施する","実施","")</f>
        <v/>
      </c>
      <c r="I25" s="82" t="str">
        <f>IF(試験情報記入表!I16="実施する","実施","")</f>
        <v/>
      </c>
      <c r="J25" s="82" t="str">
        <f>IF(試験情報記入表!J16="実施する","実施","")</f>
        <v/>
      </c>
      <c r="K25" s="82" t="str">
        <f>IF(試験情報記入表!K16="実施する","実施","")</f>
        <v/>
      </c>
      <c r="L25" s="82">
        <f>試験情報記入表!L16</f>
        <v>0</v>
      </c>
      <c r="M25" s="82" t="str">
        <f>IF(試験情報記入表!M16="実施する","実施","")</f>
        <v/>
      </c>
      <c r="N25" s="95" t="str">
        <f>IF(B25="","",試験情報記入表!N16)</f>
        <v/>
      </c>
      <c r="O25" s="96" t="str">
        <f>IF(試験情報記入表!O16="","",試験情報記入表!O16)</f>
        <v/>
      </c>
      <c r="P25" s="97" t="str">
        <f>試験情報記入表!P16</f>
        <v/>
      </c>
      <c r="Q25" s="82" t="str">
        <f>IF(試験情報記入表!Q16="実施する","実施","")</f>
        <v/>
      </c>
      <c r="R25" s="82" t="str">
        <f>IF(試験情報記入表!R16="実施する","実施","")</f>
        <v/>
      </c>
      <c r="S25" s="82">
        <f>試験情報記入表!S16</f>
        <v>0</v>
      </c>
      <c r="T25" s="82" t="str">
        <f>IF(試験情報記入表!T16="実施する","実施","")</f>
        <v/>
      </c>
      <c r="U25" s="82" t="str">
        <f>IF(試験情報記入表!U16="実施する","実施","")</f>
        <v/>
      </c>
      <c r="V25" s="82" t="str">
        <f>IF(試験情報記入表!V16="実施する","実施","")</f>
        <v/>
      </c>
      <c r="W25" s="82">
        <f>試験情報記入表!W16</f>
        <v>0</v>
      </c>
      <c r="X25" s="82" t="str">
        <f>IF(試験情報記入表!X16="実施する","実施","")</f>
        <v/>
      </c>
      <c r="Y25" s="82" t="str">
        <f>IF(試験情報記入表!Y16="実施する","実施","")</f>
        <v/>
      </c>
      <c r="Z25" s="82" t="str">
        <f>IF(試験情報記入表!Z16="実施する","実施","")</f>
        <v/>
      </c>
      <c r="AA25" s="82">
        <f>試験情報記入表!AA16</f>
        <v>0</v>
      </c>
      <c r="AB25" s="82">
        <f>試験情報記入表!AB16</f>
        <v>0</v>
      </c>
      <c r="AC25" s="82" t="str">
        <f>IF(OR(試験情報記入表!I16="実施する",試験情報記入表!U16="実施する",試験情報記入表!AC16="実施する"),"実施","")</f>
        <v/>
      </c>
      <c r="AD25" s="82" t="str">
        <f>IF(試験情報記入表!AD16="実施する","実施","")</f>
        <v/>
      </c>
      <c r="AE25" s="82" t="str">
        <f>IF(試験情報記入表!AE16="一般照明","一般",IF(試験情報記入表!AE16="非一般照明","非一般",""))</f>
        <v/>
      </c>
    </row>
    <row r="26" spans="1:31" ht="60" customHeight="1" x14ac:dyDescent="0.15">
      <c r="A26" s="82">
        <v>8</v>
      </c>
      <c r="B26" s="84" t="str">
        <f>IF(試験情報記入表!B17="","",試験情報記入表!B17)</f>
        <v/>
      </c>
      <c r="C26" s="82">
        <f>試験情報記入表!C17</f>
        <v>0</v>
      </c>
      <c r="D26" s="82">
        <f>試験情報記入表!D17</f>
        <v>0</v>
      </c>
      <c r="E26" s="87">
        <f>試験情報記入表!E17</f>
        <v>0</v>
      </c>
      <c r="F26" s="82">
        <f>試験情報記入表!F17</f>
        <v>0</v>
      </c>
      <c r="G26" s="82" t="str">
        <f>IF(試験情報記入表!G17="発光面が下向き","下",IF(試験情報記入表!G17="発光面が上向き","上",""))</f>
        <v/>
      </c>
      <c r="H26" s="82" t="str">
        <f>IF(試験情報記入表!H17="実施する","実施","")</f>
        <v/>
      </c>
      <c r="I26" s="82" t="str">
        <f>IF(試験情報記入表!I17="実施する","実施","")</f>
        <v/>
      </c>
      <c r="J26" s="82" t="str">
        <f>IF(試験情報記入表!J17="実施する","実施","")</f>
        <v/>
      </c>
      <c r="K26" s="82" t="str">
        <f>IF(試験情報記入表!K17="実施する","実施","")</f>
        <v/>
      </c>
      <c r="L26" s="82">
        <f>試験情報記入表!L17</f>
        <v>0</v>
      </c>
      <c r="M26" s="82" t="str">
        <f>IF(試験情報記入表!M17="実施する","実施","")</f>
        <v/>
      </c>
      <c r="N26" s="95" t="str">
        <f>IF(B26="","",試験情報記入表!N17)</f>
        <v/>
      </c>
      <c r="O26" s="96" t="str">
        <f>IF(試験情報記入表!O17="","",試験情報記入表!O17)</f>
        <v/>
      </c>
      <c r="P26" s="97" t="str">
        <f>試験情報記入表!P17</f>
        <v/>
      </c>
      <c r="Q26" s="82" t="str">
        <f>IF(試験情報記入表!Q17="実施する","実施","")</f>
        <v/>
      </c>
      <c r="R26" s="82" t="str">
        <f>IF(試験情報記入表!R17="実施する","実施","")</f>
        <v/>
      </c>
      <c r="S26" s="82">
        <f>試験情報記入表!S17</f>
        <v>0</v>
      </c>
      <c r="T26" s="82" t="str">
        <f>IF(試験情報記入表!T17="実施する","実施","")</f>
        <v/>
      </c>
      <c r="U26" s="82" t="str">
        <f>IF(試験情報記入表!U17="実施する","実施","")</f>
        <v/>
      </c>
      <c r="V26" s="82" t="str">
        <f>IF(試験情報記入表!V17="実施する","実施","")</f>
        <v/>
      </c>
      <c r="W26" s="82">
        <f>試験情報記入表!W17</f>
        <v>0</v>
      </c>
      <c r="X26" s="82" t="str">
        <f>IF(試験情報記入表!X17="実施する","実施","")</f>
        <v/>
      </c>
      <c r="Y26" s="82" t="str">
        <f>IF(試験情報記入表!Y17="実施する","実施","")</f>
        <v/>
      </c>
      <c r="Z26" s="82" t="str">
        <f>IF(試験情報記入表!Z17="実施する","実施","")</f>
        <v/>
      </c>
      <c r="AA26" s="82">
        <f>試験情報記入表!AA17</f>
        <v>0</v>
      </c>
      <c r="AB26" s="82">
        <f>試験情報記入表!AB17</f>
        <v>0</v>
      </c>
      <c r="AC26" s="82" t="str">
        <f>IF(OR(試験情報記入表!I17="実施する",試験情報記入表!U17="実施する",試験情報記入表!AC17="実施する"),"実施","")</f>
        <v/>
      </c>
      <c r="AD26" s="82" t="str">
        <f>IF(試験情報記入表!AD17="実施する","実施","")</f>
        <v/>
      </c>
      <c r="AE26" s="82" t="str">
        <f>IF(試験情報記入表!AE17="一般照明","一般",IF(試験情報記入表!AE17="非一般照明","非一般",""))</f>
        <v/>
      </c>
    </row>
    <row r="27" spans="1:31" ht="60" customHeight="1" x14ac:dyDescent="0.15">
      <c r="A27" s="82">
        <v>9</v>
      </c>
      <c r="B27" s="84" t="str">
        <f>IF(試験情報記入表!B18="","",試験情報記入表!B18)</f>
        <v/>
      </c>
      <c r="C27" s="82">
        <f>試験情報記入表!C18</f>
        <v>0</v>
      </c>
      <c r="D27" s="82">
        <f>試験情報記入表!D18</f>
        <v>0</v>
      </c>
      <c r="E27" s="87">
        <f>試験情報記入表!E18</f>
        <v>0</v>
      </c>
      <c r="F27" s="82">
        <f>試験情報記入表!F18</f>
        <v>0</v>
      </c>
      <c r="G27" s="82" t="str">
        <f>IF(試験情報記入表!G18="発光面が下向き","下",IF(試験情報記入表!G18="発光面が上向き","上",""))</f>
        <v/>
      </c>
      <c r="H27" s="82" t="str">
        <f>IF(試験情報記入表!H18="実施する","実施","")</f>
        <v/>
      </c>
      <c r="I27" s="82" t="str">
        <f>IF(試験情報記入表!I18="実施する","実施","")</f>
        <v/>
      </c>
      <c r="J27" s="82" t="str">
        <f>IF(試験情報記入表!J18="実施する","実施","")</f>
        <v/>
      </c>
      <c r="K27" s="82" t="str">
        <f>IF(試験情報記入表!K18="実施する","実施","")</f>
        <v/>
      </c>
      <c r="L27" s="82">
        <f>試験情報記入表!L18</f>
        <v>0</v>
      </c>
      <c r="M27" s="82" t="str">
        <f>IF(試験情報記入表!M18="実施する","実施","")</f>
        <v/>
      </c>
      <c r="N27" s="95" t="str">
        <f>IF(B27="","",試験情報記入表!N18)</f>
        <v/>
      </c>
      <c r="O27" s="96" t="str">
        <f>IF(試験情報記入表!O18="","",試験情報記入表!O18)</f>
        <v/>
      </c>
      <c r="P27" s="97" t="str">
        <f>試験情報記入表!P18</f>
        <v/>
      </c>
      <c r="Q27" s="82" t="str">
        <f>IF(試験情報記入表!Q18="実施する","実施","")</f>
        <v/>
      </c>
      <c r="R27" s="82" t="str">
        <f>IF(試験情報記入表!R18="実施する","実施","")</f>
        <v/>
      </c>
      <c r="S27" s="82">
        <f>試験情報記入表!S18</f>
        <v>0</v>
      </c>
      <c r="T27" s="82" t="str">
        <f>IF(試験情報記入表!T18="実施する","実施","")</f>
        <v/>
      </c>
      <c r="U27" s="82" t="str">
        <f>IF(試験情報記入表!U18="実施する","実施","")</f>
        <v/>
      </c>
      <c r="V27" s="82" t="str">
        <f>IF(試験情報記入表!V18="実施する","実施","")</f>
        <v/>
      </c>
      <c r="W27" s="82">
        <f>試験情報記入表!W18</f>
        <v>0</v>
      </c>
      <c r="X27" s="82" t="str">
        <f>IF(試験情報記入表!X18="実施する","実施","")</f>
        <v/>
      </c>
      <c r="Y27" s="82" t="str">
        <f>IF(試験情報記入表!Y18="実施する","実施","")</f>
        <v/>
      </c>
      <c r="Z27" s="82" t="str">
        <f>IF(試験情報記入表!Z18="実施する","実施","")</f>
        <v/>
      </c>
      <c r="AA27" s="82">
        <f>試験情報記入表!AA18</f>
        <v>0</v>
      </c>
      <c r="AB27" s="82">
        <f>試験情報記入表!AB18</f>
        <v>0</v>
      </c>
      <c r="AC27" s="82" t="str">
        <f>IF(OR(試験情報記入表!I18="実施する",試験情報記入表!U18="実施する",試験情報記入表!AC18="実施する"),"実施","")</f>
        <v/>
      </c>
      <c r="AD27" s="82" t="str">
        <f>IF(試験情報記入表!AD18="実施する","実施","")</f>
        <v/>
      </c>
      <c r="AE27" s="82" t="str">
        <f>IF(試験情報記入表!AE18="一般照明","一般",IF(試験情報記入表!AE18="非一般照明","非一般",""))</f>
        <v/>
      </c>
    </row>
    <row r="28" spans="1:31" ht="60" customHeight="1" x14ac:dyDescent="0.15">
      <c r="A28" s="82">
        <v>10</v>
      </c>
      <c r="B28" s="84" t="str">
        <f>IF(試験情報記入表!B19="","",試験情報記入表!B19)</f>
        <v/>
      </c>
      <c r="C28" s="82">
        <f>試験情報記入表!C19</f>
        <v>0</v>
      </c>
      <c r="D28" s="82">
        <f>試験情報記入表!D19</f>
        <v>0</v>
      </c>
      <c r="E28" s="87">
        <f>試験情報記入表!E19</f>
        <v>0</v>
      </c>
      <c r="F28" s="82">
        <f>試験情報記入表!F19</f>
        <v>0</v>
      </c>
      <c r="G28" s="82" t="str">
        <f>IF(試験情報記入表!G19="発光面が下向き","下",IF(試験情報記入表!G19="発光面が上向き","上",""))</f>
        <v/>
      </c>
      <c r="H28" s="82" t="str">
        <f>IF(試験情報記入表!H19="実施する","実施","")</f>
        <v/>
      </c>
      <c r="I28" s="82" t="str">
        <f>IF(試験情報記入表!I19="実施する","実施","")</f>
        <v/>
      </c>
      <c r="J28" s="82" t="str">
        <f>IF(試験情報記入表!J19="実施する","実施","")</f>
        <v/>
      </c>
      <c r="K28" s="82" t="str">
        <f>IF(試験情報記入表!K19="実施する","実施","")</f>
        <v/>
      </c>
      <c r="L28" s="82">
        <f>試験情報記入表!L19</f>
        <v>0</v>
      </c>
      <c r="M28" s="82" t="str">
        <f>IF(試験情報記入表!M19="実施する","実施","")</f>
        <v/>
      </c>
      <c r="N28" s="95" t="str">
        <f>IF(B28="","",試験情報記入表!N19)</f>
        <v/>
      </c>
      <c r="O28" s="96" t="str">
        <f>IF(試験情報記入表!O19="","",試験情報記入表!O19)</f>
        <v/>
      </c>
      <c r="P28" s="97" t="str">
        <f>試験情報記入表!P19</f>
        <v/>
      </c>
      <c r="Q28" s="82" t="str">
        <f>IF(試験情報記入表!Q19="実施する","実施","")</f>
        <v/>
      </c>
      <c r="R28" s="82" t="str">
        <f>IF(試験情報記入表!R19="実施する","実施","")</f>
        <v/>
      </c>
      <c r="S28" s="82">
        <f>試験情報記入表!S19</f>
        <v>0</v>
      </c>
      <c r="T28" s="82" t="str">
        <f>IF(試験情報記入表!T19="実施する","実施","")</f>
        <v/>
      </c>
      <c r="U28" s="82" t="str">
        <f>IF(試験情報記入表!U19="実施する","実施","")</f>
        <v/>
      </c>
      <c r="V28" s="82" t="str">
        <f>IF(試験情報記入表!V19="実施する","実施","")</f>
        <v/>
      </c>
      <c r="W28" s="82">
        <f>試験情報記入表!W19</f>
        <v>0</v>
      </c>
      <c r="X28" s="82" t="str">
        <f>IF(試験情報記入表!X19="実施する","実施","")</f>
        <v/>
      </c>
      <c r="Y28" s="82" t="str">
        <f>IF(試験情報記入表!Y19="実施する","実施","")</f>
        <v/>
      </c>
      <c r="Z28" s="82" t="str">
        <f>IF(試験情報記入表!Z19="実施する","実施","")</f>
        <v/>
      </c>
      <c r="AA28" s="82">
        <f>試験情報記入表!AA19</f>
        <v>0</v>
      </c>
      <c r="AB28" s="82">
        <f>試験情報記入表!AB19</f>
        <v>0</v>
      </c>
      <c r="AC28" s="82" t="str">
        <f>IF(OR(試験情報記入表!I19="実施する",試験情報記入表!U19="実施する",試験情報記入表!AC19="実施する"),"実施","")</f>
        <v/>
      </c>
      <c r="AD28" s="82" t="str">
        <f>IF(試験情報記入表!AD19="実施する","実施","")</f>
        <v/>
      </c>
      <c r="AE28" s="82" t="str">
        <f>IF(試験情報記入表!AE19="一般照明","一般",IF(試験情報記入表!AE19="非一般照明","非一般",""))</f>
        <v/>
      </c>
    </row>
    <row r="29" spans="1:31" ht="60" customHeight="1" x14ac:dyDescent="0.15">
      <c r="A29" s="82">
        <v>11</v>
      </c>
      <c r="B29" s="84" t="str">
        <f>IF(試験情報記入表!B20="","",試験情報記入表!B20)</f>
        <v/>
      </c>
      <c r="C29" s="82">
        <f>試験情報記入表!C20</f>
        <v>0</v>
      </c>
      <c r="D29" s="82">
        <f>試験情報記入表!D20</f>
        <v>0</v>
      </c>
      <c r="E29" s="87">
        <f>試験情報記入表!E20</f>
        <v>0</v>
      </c>
      <c r="F29" s="82">
        <f>試験情報記入表!F20</f>
        <v>0</v>
      </c>
      <c r="G29" s="82" t="str">
        <f>IF(試験情報記入表!G20="発光面が下向き","下",IF(試験情報記入表!G20="発光面が上向き","上",""))</f>
        <v/>
      </c>
      <c r="H29" s="82" t="str">
        <f>IF(試験情報記入表!H20="実施する","実施","")</f>
        <v/>
      </c>
      <c r="I29" s="82" t="str">
        <f>IF(試験情報記入表!I20="実施する","実施","")</f>
        <v/>
      </c>
      <c r="J29" s="82" t="str">
        <f>IF(試験情報記入表!J20="実施する","実施","")</f>
        <v/>
      </c>
      <c r="K29" s="82" t="str">
        <f>IF(試験情報記入表!K20="実施する","実施","")</f>
        <v/>
      </c>
      <c r="L29" s="82">
        <f>試験情報記入表!L20</f>
        <v>0</v>
      </c>
      <c r="M29" s="82" t="str">
        <f>IF(試験情報記入表!M20="実施する","実施","")</f>
        <v/>
      </c>
      <c r="N29" s="95" t="str">
        <f>IF(B29="","",試験情報記入表!N20)</f>
        <v/>
      </c>
      <c r="O29" s="96" t="str">
        <f>IF(試験情報記入表!O20="","",試験情報記入表!O20)</f>
        <v/>
      </c>
      <c r="P29" s="97" t="str">
        <f>試験情報記入表!P20</f>
        <v/>
      </c>
      <c r="Q29" s="82" t="str">
        <f>IF(試験情報記入表!Q20="実施する","実施","")</f>
        <v/>
      </c>
      <c r="R29" s="82" t="str">
        <f>IF(試験情報記入表!R20="実施する","実施","")</f>
        <v/>
      </c>
      <c r="S29" s="82">
        <f>試験情報記入表!S20</f>
        <v>0</v>
      </c>
      <c r="T29" s="82" t="str">
        <f>IF(試験情報記入表!T20="実施する","実施","")</f>
        <v/>
      </c>
      <c r="U29" s="82" t="str">
        <f>IF(試験情報記入表!U20="実施する","実施","")</f>
        <v/>
      </c>
      <c r="V29" s="82" t="str">
        <f>IF(試験情報記入表!V20="実施する","実施","")</f>
        <v/>
      </c>
      <c r="W29" s="82">
        <f>試験情報記入表!W20</f>
        <v>0</v>
      </c>
      <c r="X29" s="82" t="str">
        <f>IF(試験情報記入表!X20="実施する","実施","")</f>
        <v/>
      </c>
      <c r="Y29" s="82" t="str">
        <f>IF(試験情報記入表!Y20="実施する","実施","")</f>
        <v/>
      </c>
      <c r="Z29" s="82" t="str">
        <f>IF(試験情報記入表!Z20="実施する","実施","")</f>
        <v/>
      </c>
      <c r="AA29" s="82">
        <f>試験情報記入表!AA20</f>
        <v>0</v>
      </c>
      <c r="AB29" s="82">
        <f>試験情報記入表!AB20</f>
        <v>0</v>
      </c>
      <c r="AC29" s="82" t="str">
        <f>IF(OR(試験情報記入表!I20="実施する",試験情報記入表!U20="実施する",試験情報記入表!AC20="実施する"),"実施","")</f>
        <v/>
      </c>
      <c r="AD29" s="82" t="str">
        <f>IF(試験情報記入表!AD20="実施する","実施","")</f>
        <v/>
      </c>
      <c r="AE29" s="82" t="str">
        <f>IF(試験情報記入表!AE20="一般照明","一般",IF(試験情報記入表!AE20="非一般照明","非一般",""))</f>
        <v/>
      </c>
    </row>
    <row r="30" spans="1:31" ht="60" customHeight="1" x14ac:dyDescent="0.15">
      <c r="A30" s="82">
        <v>12</v>
      </c>
      <c r="B30" s="84" t="str">
        <f>IF(試験情報記入表!B21="","",試験情報記入表!B21)</f>
        <v/>
      </c>
      <c r="C30" s="82">
        <f>試験情報記入表!C21</f>
        <v>0</v>
      </c>
      <c r="D30" s="82">
        <f>試験情報記入表!D21</f>
        <v>0</v>
      </c>
      <c r="E30" s="87">
        <f>試験情報記入表!E21</f>
        <v>0</v>
      </c>
      <c r="F30" s="82">
        <f>試験情報記入表!F21</f>
        <v>0</v>
      </c>
      <c r="G30" s="82" t="str">
        <f>IF(試験情報記入表!G21="発光面が下向き","下",IF(試験情報記入表!G21="発光面が上向き","上",""))</f>
        <v/>
      </c>
      <c r="H30" s="82" t="str">
        <f>IF(試験情報記入表!H21="実施する","実施","")</f>
        <v/>
      </c>
      <c r="I30" s="82" t="str">
        <f>IF(試験情報記入表!I21="実施する","実施","")</f>
        <v/>
      </c>
      <c r="J30" s="82" t="str">
        <f>IF(試験情報記入表!J21="実施する","実施","")</f>
        <v/>
      </c>
      <c r="K30" s="82" t="str">
        <f>IF(試験情報記入表!K21="実施する","実施","")</f>
        <v/>
      </c>
      <c r="L30" s="82">
        <f>試験情報記入表!L21</f>
        <v>0</v>
      </c>
      <c r="M30" s="82" t="str">
        <f>IF(試験情報記入表!M21="実施する","実施","")</f>
        <v/>
      </c>
      <c r="N30" s="95" t="str">
        <f>IF(B30="","",試験情報記入表!N21)</f>
        <v/>
      </c>
      <c r="O30" s="96" t="str">
        <f>IF(試験情報記入表!O21="","",試験情報記入表!O21)</f>
        <v/>
      </c>
      <c r="P30" s="97" t="str">
        <f>試験情報記入表!P21</f>
        <v/>
      </c>
      <c r="Q30" s="82" t="str">
        <f>IF(試験情報記入表!Q21="実施する","実施","")</f>
        <v/>
      </c>
      <c r="R30" s="82" t="str">
        <f>IF(試験情報記入表!R21="実施する","実施","")</f>
        <v/>
      </c>
      <c r="S30" s="82">
        <f>試験情報記入表!S21</f>
        <v>0</v>
      </c>
      <c r="T30" s="82" t="str">
        <f>IF(試験情報記入表!T21="実施する","実施","")</f>
        <v/>
      </c>
      <c r="U30" s="82" t="str">
        <f>IF(試験情報記入表!U21="実施する","実施","")</f>
        <v/>
      </c>
      <c r="V30" s="82" t="str">
        <f>IF(試験情報記入表!V21="実施する","実施","")</f>
        <v/>
      </c>
      <c r="W30" s="82">
        <f>試験情報記入表!W21</f>
        <v>0</v>
      </c>
      <c r="X30" s="82" t="str">
        <f>IF(試験情報記入表!X21="実施する","実施","")</f>
        <v/>
      </c>
      <c r="Y30" s="82" t="str">
        <f>IF(試験情報記入表!Y21="実施する","実施","")</f>
        <v/>
      </c>
      <c r="Z30" s="82" t="str">
        <f>IF(試験情報記入表!Z21="実施する","実施","")</f>
        <v/>
      </c>
      <c r="AA30" s="82">
        <f>試験情報記入表!AA21</f>
        <v>0</v>
      </c>
      <c r="AB30" s="82">
        <f>試験情報記入表!AB21</f>
        <v>0</v>
      </c>
      <c r="AC30" s="82" t="str">
        <f>IF(OR(試験情報記入表!I21="実施する",試験情報記入表!U21="実施する",試験情報記入表!AC21="実施する"),"実施","")</f>
        <v/>
      </c>
      <c r="AD30" s="82" t="str">
        <f>IF(試験情報記入表!AD21="実施する","実施","")</f>
        <v/>
      </c>
      <c r="AE30" s="82" t="str">
        <f>IF(試験情報記入表!AE21="一般照明","一般",IF(試験情報記入表!AE21="非一般照明","非一般",""))</f>
        <v/>
      </c>
    </row>
    <row r="31" spans="1:31" ht="60" customHeight="1" x14ac:dyDescent="0.15">
      <c r="A31" s="82">
        <v>13</v>
      </c>
      <c r="B31" s="84" t="str">
        <f>IF(試験情報記入表!B22="","",試験情報記入表!B22)</f>
        <v/>
      </c>
      <c r="C31" s="82">
        <f>試験情報記入表!C22</f>
        <v>0</v>
      </c>
      <c r="D31" s="82">
        <f>試験情報記入表!D22</f>
        <v>0</v>
      </c>
      <c r="E31" s="87">
        <f>試験情報記入表!E22</f>
        <v>0</v>
      </c>
      <c r="F31" s="82">
        <f>試験情報記入表!F22</f>
        <v>0</v>
      </c>
      <c r="G31" s="82" t="str">
        <f>IF(試験情報記入表!G22="発光面が下向き","下",IF(試験情報記入表!G22="発光面が上向き","上",""))</f>
        <v/>
      </c>
      <c r="H31" s="82" t="str">
        <f>IF(試験情報記入表!H22="実施する","実施","")</f>
        <v/>
      </c>
      <c r="I31" s="82" t="str">
        <f>IF(試験情報記入表!I22="実施する","実施","")</f>
        <v/>
      </c>
      <c r="J31" s="82" t="str">
        <f>IF(試験情報記入表!J22="実施する","実施","")</f>
        <v/>
      </c>
      <c r="K31" s="82" t="str">
        <f>IF(試験情報記入表!K22="実施する","実施","")</f>
        <v/>
      </c>
      <c r="L31" s="82">
        <f>試験情報記入表!L22</f>
        <v>0</v>
      </c>
      <c r="M31" s="82" t="str">
        <f>IF(試験情報記入表!M22="実施する","実施","")</f>
        <v/>
      </c>
      <c r="N31" s="95" t="str">
        <f>IF(B31="","",試験情報記入表!N22)</f>
        <v/>
      </c>
      <c r="O31" s="96" t="str">
        <f>IF(試験情報記入表!O22="","",試験情報記入表!O22)</f>
        <v/>
      </c>
      <c r="P31" s="97" t="str">
        <f>試験情報記入表!P22</f>
        <v/>
      </c>
      <c r="Q31" s="82" t="str">
        <f>IF(試験情報記入表!Q22="実施する","実施","")</f>
        <v/>
      </c>
      <c r="R31" s="82" t="str">
        <f>IF(試験情報記入表!R22="実施する","実施","")</f>
        <v/>
      </c>
      <c r="S31" s="82">
        <f>試験情報記入表!S22</f>
        <v>0</v>
      </c>
      <c r="T31" s="82" t="str">
        <f>IF(試験情報記入表!T22="実施する","実施","")</f>
        <v/>
      </c>
      <c r="U31" s="82" t="str">
        <f>IF(試験情報記入表!U22="実施する","実施","")</f>
        <v/>
      </c>
      <c r="V31" s="82" t="str">
        <f>IF(試験情報記入表!V22="実施する","実施","")</f>
        <v/>
      </c>
      <c r="W31" s="82">
        <f>試験情報記入表!W22</f>
        <v>0</v>
      </c>
      <c r="X31" s="82" t="str">
        <f>IF(試験情報記入表!X22="実施する","実施","")</f>
        <v/>
      </c>
      <c r="Y31" s="82" t="str">
        <f>IF(試験情報記入表!Y22="実施する","実施","")</f>
        <v/>
      </c>
      <c r="Z31" s="82" t="str">
        <f>IF(試験情報記入表!Z22="実施する","実施","")</f>
        <v/>
      </c>
      <c r="AA31" s="82">
        <f>試験情報記入表!AA22</f>
        <v>0</v>
      </c>
      <c r="AB31" s="82">
        <f>試験情報記入表!AB22</f>
        <v>0</v>
      </c>
      <c r="AC31" s="82" t="str">
        <f>IF(OR(試験情報記入表!I22="実施する",試験情報記入表!U22="実施する",試験情報記入表!AC22="実施する"),"実施","")</f>
        <v/>
      </c>
      <c r="AD31" s="82" t="str">
        <f>IF(試験情報記入表!AD22="実施する","実施","")</f>
        <v/>
      </c>
      <c r="AE31" s="82" t="str">
        <f>IF(試験情報記入表!AE22="一般照明","一般",IF(試験情報記入表!AE22="非一般照明","非一般",""))</f>
        <v/>
      </c>
    </row>
    <row r="32" spans="1:31" ht="60" customHeight="1" x14ac:dyDescent="0.15">
      <c r="A32" s="82">
        <v>14</v>
      </c>
      <c r="B32" s="84" t="str">
        <f>IF(試験情報記入表!B23="","",試験情報記入表!B23)</f>
        <v/>
      </c>
      <c r="C32" s="82">
        <f>試験情報記入表!C23</f>
        <v>0</v>
      </c>
      <c r="D32" s="82">
        <f>試験情報記入表!D23</f>
        <v>0</v>
      </c>
      <c r="E32" s="87">
        <f>試験情報記入表!E23</f>
        <v>0</v>
      </c>
      <c r="F32" s="82">
        <f>試験情報記入表!F23</f>
        <v>0</v>
      </c>
      <c r="G32" s="82" t="str">
        <f>IF(試験情報記入表!G23="発光面が下向き","下",IF(試験情報記入表!G23="発光面が上向き","上",""))</f>
        <v/>
      </c>
      <c r="H32" s="82" t="str">
        <f>IF(試験情報記入表!H23="実施する","実施","")</f>
        <v/>
      </c>
      <c r="I32" s="82" t="str">
        <f>IF(試験情報記入表!I23="実施する","実施","")</f>
        <v/>
      </c>
      <c r="J32" s="82" t="str">
        <f>IF(試験情報記入表!J23="実施する","実施","")</f>
        <v/>
      </c>
      <c r="K32" s="82" t="str">
        <f>IF(試験情報記入表!K23="実施する","実施","")</f>
        <v/>
      </c>
      <c r="L32" s="82">
        <f>試験情報記入表!L23</f>
        <v>0</v>
      </c>
      <c r="M32" s="82" t="str">
        <f>IF(試験情報記入表!M23="実施する","実施","")</f>
        <v/>
      </c>
      <c r="N32" s="95" t="str">
        <f>IF(B32="","",試験情報記入表!N23)</f>
        <v/>
      </c>
      <c r="O32" s="96" t="str">
        <f>IF(試験情報記入表!O23="","",試験情報記入表!O23)</f>
        <v/>
      </c>
      <c r="P32" s="97" t="str">
        <f>試験情報記入表!P23</f>
        <v/>
      </c>
      <c r="Q32" s="82" t="str">
        <f>IF(試験情報記入表!Q23="実施する","実施","")</f>
        <v/>
      </c>
      <c r="R32" s="82" t="str">
        <f>IF(試験情報記入表!R23="実施する","実施","")</f>
        <v/>
      </c>
      <c r="S32" s="82">
        <f>試験情報記入表!S23</f>
        <v>0</v>
      </c>
      <c r="T32" s="82" t="str">
        <f>IF(試験情報記入表!T23="実施する","実施","")</f>
        <v/>
      </c>
      <c r="U32" s="82" t="str">
        <f>IF(試験情報記入表!U23="実施する","実施","")</f>
        <v/>
      </c>
      <c r="V32" s="82" t="str">
        <f>IF(試験情報記入表!V23="実施する","実施","")</f>
        <v/>
      </c>
      <c r="W32" s="82">
        <f>試験情報記入表!W23</f>
        <v>0</v>
      </c>
      <c r="X32" s="82" t="str">
        <f>IF(試験情報記入表!X23="実施する","実施","")</f>
        <v/>
      </c>
      <c r="Y32" s="82" t="str">
        <f>IF(試験情報記入表!Y23="実施する","実施","")</f>
        <v/>
      </c>
      <c r="Z32" s="82" t="str">
        <f>IF(試験情報記入表!Z23="実施する","実施","")</f>
        <v/>
      </c>
      <c r="AA32" s="82">
        <f>試験情報記入表!AA23</f>
        <v>0</v>
      </c>
      <c r="AB32" s="82">
        <f>試験情報記入表!AB23</f>
        <v>0</v>
      </c>
      <c r="AC32" s="82" t="str">
        <f>IF(OR(試験情報記入表!I23="実施する",試験情報記入表!U23="実施する",試験情報記入表!AC23="実施する"),"実施","")</f>
        <v/>
      </c>
      <c r="AD32" s="82" t="str">
        <f>IF(試験情報記入表!AD23="実施する","実施","")</f>
        <v/>
      </c>
      <c r="AE32" s="82" t="str">
        <f>IF(試験情報記入表!AE23="一般照明","一般",IF(試験情報記入表!AE23="非一般照明","非一般",""))</f>
        <v/>
      </c>
    </row>
    <row r="33" spans="1:33" ht="60" customHeight="1" x14ac:dyDescent="0.15">
      <c r="A33" s="82">
        <v>15</v>
      </c>
      <c r="B33" s="84" t="str">
        <f>IF(試験情報記入表!B24="","",試験情報記入表!B24)</f>
        <v/>
      </c>
      <c r="C33" s="82">
        <f>試験情報記入表!C24</f>
        <v>0</v>
      </c>
      <c r="D33" s="82">
        <f>試験情報記入表!D24</f>
        <v>0</v>
      </c>
      <c r="E33" s="87">
        <f>試験情報記入表!E24</f>
        <v>0</v>
      </c>
      <c r="F33" s="82">
        <f>試験情報記入表!F24</f>
        <v>0</v>
      </c>
      <c r="G33" s="82" t="str">
        <f>IF(試験情報記入表!G24="発光面が下向き","下",IF(試験情報記入表!G24="発光面が上向き","上",""))</f>
        <v/>
      </c>
      <c r="H33" s="82" t="str">
        <f>IF(試験情報記入表!H24="実施する","実施","")</f>
        <v/>
      </c>
      <c r="I33" s="82" t="str">
        <f>IF(試験情報記入表!I24="実施する","実施","")</f>
        <v/>
      </c>
      <c r="J33" s="82" t="str">
        <f>IF(試験情報記入表!J24="実施する","実施","")</f>
        <v/>
      </c>
      <c r="K33" s="82" t="str">
        <f>IF(試験情報記入表!K24="実施する","実施","")</f>
        <v/>
      </c>
      <c r="L33" s="82">
        <f>試験情報記入表!L24</f>
        <v>0</v>
      </c>
      <c r="M33" s="82" t="str">
        <f>IF(試験情報記入表!M24="実施する","実施","")</f>
        <v/>
      </c>
      <c r="N33" s="95" t="str">
        <f>IF(B33="","",試験情報記入表!N24)</f>
        <v/>
      </c>
      <c r="O33" s="96" t="str">
        <f>IF(試験情報記入表!O24="","",試験情報記入表!O24)</f>
        <v/>
      </c>
      <c r="P33" s="97" t="str">
        <f>試験情報記入表!P24</f>
        <v/>
      </c>
      <c r="Q33" s="82" t="str">
        <f>IF(試験情報記入表!Q24="実施する","実施","")</f>
        <v/>
      </c>
      <c r="R33" s="82" t="str">
        <f>IF(試験情報記入表!R24="実施する","実施","")</f>
        <v/>
      </c>
      <c r="S33" s="82">
        <f>試験情報記入表!S24</f>
        <v>0</v>
      </c>
      <c r="T33" s="82" t="str">
        <f>IF(試験情報記入表!T24="実施する","実施","")</f>
        <v/>
      </c>
      <c r="U33" s="82" t="str">
        <f>IF(試験情報記入表!U24="実施する","実施","")</f>
        <v/>
      </c>
      <c r="V33" s="82" t="str">
        <f>IF(試験情報記入表!V24="実施する","実施","")</f>
        <v/>
      </c>
      <c r="W33" s="82">
        <f>試験情報記入表!W24</f>
        <v>0</v>
      </c>
      <c r="X33" s="82" t="str">
        <f>IF(試験情報記入表!X24="実施する","実施","")</f>
        <v/>
      </c>
      <c r="Y33" s="82" t="str">
        <f>IF(試験情報記入表!Y24="実施する","実施","")</f>
        <v/>
      </c>
      <c r="Z33" s="82" t="str">
        <f>IF(試験情報記入表!Z24="実施する","実施","")</f>
        <v/>
      </c>
      <c r="AA33" s="82">
        <f>試験情報記入表!AA24</f>
        <v>0</v>
      </c>
      <c r="AB33" s="82">
        <f>試験情報記入表!AB24</f>
        <v>0</v>
      </c>
      <c r="AC33" s="82" t="str">
        <f>IF(OR(試験情報記入表!I24="実施する",試験情報記入表!U24="実施する",試験情報記入表!AC24="実施する"),"実施","")</f>
        <v/>
      </c>
      <c r="AD33" s="82" t="str">
        <f>IF(試験情報記入表!AD24="実施する","実施","")</f>
        <v/>
      </c>
      <c r="AE33" s="82" t="str">
        <f>IF(試験情報記入表!AE24="一般照明","一般",IF(試験情報記入表!AE24="非一般照明","非一般",""))</f>
        <v/>
      </c>
    </row>
    <row r="34" spans="1:33" ht="8.25" customHeight="1" x14ac:dyDescent="0.15"/>
    <row r="35" spans="1:33" ht="8.25" customHeight="1" x14ac:dyDescent="0.15">
      <c r="AG35" s="34"/>
    </row>
    <row r="36" spans="1:33" ht="25.5" customHeight="1" x14ac:dyDescent="0.15">
      <c r="A36" s="40"/>
      <c r="B36" s="53"/>
      <c r="C36" s="53"/>
      <c r="D36" s="53"/>
      <c r="E36" s="53"/>
      <c r="F36" s="53"/>
      <c r="G36" s="53"/>
      <c r="H36" s="53"/>
      <c r="I36" s="53"/>
      <c r="J36" s="53"/>
      <c r="K36" s="53"/>
      <c r="L36" s="53"/>
      <c r="M36" s="53"/>
      <c r="N36" s="53"/>
      <c r="O36" s="53"/>
      <c r="P36" s="53"/>
      <c r="Q36" s="53"/>
      <c r="R36" s="53"/>
      <c r="S36" s="53"/>
      <c r="T36" s="172" t="str">
        <f>S2</f>
        <v xml:space="preserve"> 依物光            号</v>
      </c>
      <c r="U36" s="172"/>
      <c r="V36" s="172"/>
      <c r="W36" s="172"/>
      <c r="X36" s="172"/>
      <c r="Y36" s="172"/>
      <c r="Z36" s="172"/>
      <c r="AA36" s="172"/>
      <c r="AB36" s="172"/>
      <c r="AC36" s="172" t="s">
        <v>169</v>
      </c>
      <c r="AD36" s="172"/>
      <c r="AE36" s="172"/>
    </row>
    <row r="37" spans="1:33" s="34" customFormat="1" ht="23.25" customHeight="1" x14ac:dyDescent="0.15">
      <c r="A37" s="182" t="s">
        <v>173</v>
      </c>
      <c r="B37" s="171" t="s">
        <v>138</v>
      </c>
      <c r="C37" s="164" t="s">
        <v>38</v>
      </c>
      <c r="D37" s="165"/>
      <c r="E37" s="165"/>
      <c r="F37" s="166"/>
      <c r="G37" s="167" t="s">
        <v>171</v>
      </c>
      <c r="H37" s="167" t="s">
        <v>172</v>
      </c>
      <c r="I37" s="164" t="s">
        <v>141</v>
      </c>
      <c r="J37" s="165"/>
      <c r="K37" s="165"/>
      <c r="L37" s="165"/>
      <c r="M37" s="165"/>
      <c r="N37" s="165"/>
      <c r="O37" s="165"/>
      <c r="P37" s="166"/>
      <c r="Q37" s="164" t="s">
        <v>139</v>
      </c>
      <c r="R37" s="165"/>
      <c r="S37" s="166"/>
      <c r="T37" s="177" t="s">
        <v>143</v>
      </c>
      <c r="U37" s="178"/>
      <c r="V37" s="161" t="s">
        <v>145</v>
      </c>
      <c r="W37" s="163"/>
      <c r="X37" s="167" t="s">
        <v>149</v>
      </c>
      <c r="Y37" s="164" t="s">
        <v>146</v>
      </c>
      <c r="Z37" s="165"/>
      <c r="AA37" s="165"/>
      <c r="AB37" s="165"/>
      <c r="AC37" s="166"/>
      <c r="AD37" s="167" t="s">
        <v>164</v>
      </c>
      <c r="AE37" s="174"/>
      <c r="AF37"/>
      <c r="AG37"/>
    </row>
    <row r="38" spans="1:33" s="34" customFormat="1" ht="44.25" customHeight="1" x14ac:dyDescent="0.15">
      <c r="A38" s="182"/>
      <c r="B38" s="175"/>
      <c r="C38" s="167" t="s">
        <v>93</v>
      </c>
      <c r="D38" s="167" t="s">
        <v>92</v>
      </c>
      <c r="E38" s="169" t="s">
        <v>42</v>
      </c>
      <c r="F38" s="169" t="s">
        <v>150</v>
      </c>
      <c r="G38" s="179"/>
      <c r="H38" s="179"/>
      <c r="I38" s="167" t="s">
        <v>151</v>
      </c>
      <c r="J38" s="169" t="s">
        <v>140</v>
      </c>
      <c r="K38" s="161" t="s">
        <v>236</v>
      </c>
      <c r="L38" s="171"/>
      <c r="M38" s="161" t="s">
        <v>237</v>
      </c>
      <c r="N38" s="162"/>
      <c r="O38" s="162"/>
      <c r="P38" s="163"/>
      <c r="Q38" s="169" t="s">
        <v>142</v>
      </c>
      <c r="R38" s="173" t="s">
        <v>140</v>
      </c>
      <c r="S38" s="171"/>
      <c r="T38" s="167" t="s">
        <v>144</v>
      </c>
      <c r="U38" s="167" t="s">
        <v>152</v>
      </c>
      <c r="V38" s="180"/>
      <c r="W38" s="181"/>
      <c r="X38" s="179"/>
      <c r="Y38" s="164" t="s">
        <v>147</v>
      </c>
      <c r="Z38" s="165"/>
      <c r="AA38" s="165"/>
      <c r="AB38" s="166"/>
      <c r="AC38" s="47" t="s">
        <v>157</v>
      </c>
      <c r="AD38" s="48"/>
      <c r="AE38" s="167" t="s">
        <v>165</v>
      </c>
      <c r="AF38"/>
      <c r="AG38"/>
    </row>
    <row r="39" spans="1:33" s="34" customFormat="1" ht="30.75" customHeight="1" x14ac:dyDescent="0.15">
      <c r="A39" s="182"/>
      <c r="B39" s="176"/>
      <c r="C39" s="168"/>
      <c r="D39" s="168"/>
      <c r="E39" s="170"/>
      <c r="F39" s="170"/>
      <c r="G39" s="168"/>
      <c r="H39" s="168"/>
      <c r="I39" s="168"/>
      <c r="J39" s="170"/>
      <c r="K39" s="49"/>
      <c r="L39" s="47" t="s">
        <v>158</v>
      </c>
      <c r="M39" s="49"/>
      <c r="N39" s="90" t="s">
        <v>259</v>
      </c>
      <c r="O39" s="90" t="s">
        <v>258</v>
      </c>
      <c r="P39" s="101" t="s">
        <v>263</v>
      </c>
      <c r="Q39" s="170"/>
      <c r="R39" s="50"/>
      <c r="S39" s="51" t="s">
        <v>48</v>
      </c>
      <c r="T39" s="168"/>
      <c r="U39" s="168"/>
      <c r="V39" s="49"/>
      <c r="W39" s="47" t="s">
        <v>148</v>
      </c>
      <c r="X39" s="168"/>
      <c r="Y39" s="47" t="s">
        <v>153</v>
      </c>
      <c r="Z39" s="47" t="s">
        <v>154</v>
      </c>
      <c r="AA39" s="47" t="s">
        <v>159</v>
      </c>
      <c r="AB39" s="47" t="s">
        <v>155</v>
      </c>
      <c r="AC39" s="47" t="s">
        <v>156</v>
      </c>
      <c r="AD39" s="52"/>
      <c r="AE39" s="170"/>
      <c r="AF39"/>
      <c r="AG39"/>
    </row>
    <row r="40" spans="1:33" ht="60" customHeight="1" x14ac:dyDescent="0.15">
      <c r="A40" s="82">
        <v>16</v>
      </c>
      <c r="B40" s="84" t="str">
        <f>IF(試験情報記入表!B25="","",試験情報記入表!B25)</f>
        <v/>
      </c>
      <c r="C40" s="82">
        <f>試験情報記入表!C25</f>
        <v>0</v>
      </c>
      <c r="D40" s="82">
        <f>試験情報記入表!D25</f>
        <v>0</v>
      </c>
      <c r="E40" s="87">
        <f>試験情報記入表!E25</f>
        <v>0</v>
      </c>
      <c r="F40" s="82">
        <f>試験情報記入表!F25</f>
        <v>0</v>
      </c>
      <c r="G40" s="82" t="str">
        <f>IF(試験情報記入表!G25="発光面が下向き","下",IF(試験情報記入表!G25="発光面が上向き","上",""))</f>
        <v/>
      </c>
      <c r="H40" s="82" t="str">
        <f>IF(試験情報記入表!H25="実施する","実施","")</f>
        <v/>
      </c>
      <c r="I40" s="82" t="str">
        <f>IF(試験情報記入表!I25="実施する","実施","")</f>
        <v/>
      </c>
      <c r="J40" s="82" t="str">
        <f>IF(試験情報記入表!J25="実施する","実施","")</f>
        <v/>
      </c>
      <c r="K40" s="82" t="str">
        <f>IF(試験情報記入表!K25="実施する","実施","")</f>
        <v/>
      </c>
      <c r="L40" s="82">
        <f>試験情報記入表!L25</f>
        <v>0</v>
      </c>
      <c r="M40" s="83" t="str">
        <f>IF(試験情報記入表!M25="実施する","実施","")</f>
        <v/>
      </c>
      <c r="N40" s="98" t="str">
        <f>IF(試験情報記入表!N25="","",試験情報記入表!N25)</f>
        <v/>
      </c>
      <c r="O40" s="99" t="str">
        <f>IF(試験情報記入表!O25="","",試験情報記入表!O25)</f>
        <v/>
      </c>
      <c r="P40" s="100" t="str">
        <f>試験情報記入表!P25</f>
        <v/>
      </c>
      <c r="Q40" s="82" t="str">
        <f>IF(試験情報記入表!Q25="実施する","実施","")</f>
        <v/>
      </c>
      <c r="R40" s="82" t="str">
        <f>IF(試験情報記入表!R25="実施する","実施","")</f>
        <v/>
      </c>
      <c r="S40" s="82">
        <f>試験情報記入表!S25</f>
        <v>0</v>
      </c>
      <c r="T40" s="82" t="str">
        <f>IF(試験情報記入表!T25="実施する","実施","")</f>
        <v/>
      </c>
      <c r="U40" s="82" t="str">
        <f>IF(試験情報記入表!U25="実施する","実施","")</f>
        <v/>
      </c>
      <c r="V40" s="82" t="str">
        <f>IF(試験情報記入表!V25="実施する","実施","")</f>
        <v/>
      </c>
      <c r="W40" s="82">
        <f>試験情報記入表!W25</f>
        <v>0</v>
      </c>
      <c r="X40" s="82" t="str">
        <f>IF(試験情報記入表!X25="実施する","実施","")</f>
        <v/>
      </c>
      <c r="Y40" s="82" t="str">
        <f>IF(試験情報記入表!Y25="実施する","実施","")</f>
        <v/>
      </c>
      <c r="Z40" s="82" t="str">
        <f>IF(試験情報記入表!Z25="実施する","実施","")</f>
        <v/>
      </c>
      <c r="AA40" s="82">
        <f>試験情報記入表!AA25</f>
        <v>0</v>
      </c>
      <c r="AB40" s="82">
        <f>試験情報記入表!AB25</f>
        <v>0</v>
      </c>
      <c r="AC40" s="82" t="str">
        <f>IF(OR(試験情報記入表!I25="実施する",試験情報記入表!U25="実施する",試験情報記入表!AC25="実施する"),"実施","")</f>
        <v/>
      </c>
      <c r="AD40" s="82" t="str">
        <f>IF(試験情報記入表!AD25="実施する","実施","")</f>
        <v/>
      </c>
      <c r="AE40" s="82" t="str">
        <f>IF(試験情報記入表!AE25="一般照明","一般",IF(試験情報記入表!AE25="非一般照明","非一般",""))</f>
        <v/>
      </c>
      <c r="AG40" s="85"/>
    </row>
    <row r="41" spans="1:33" ht="60" customHeight="1" x14ac:dyDescent="0.15">
      <c r="A41" s="82">
        <v>17</v>
      </c>
      <c r="B41" s="84" t="str">
        <f>IF(試験情報記入表!B26="","",試験情報記入表!B26)</f>
        <v/>
      </c>
      <c r="C41" s="82">
        <f>試験情報記入表!C26</f>
        <v>0</v>
      </c>
      <c r="D41" s="82">
        <f>試験情報記入表!D26</f>
        <v>0</v>
      </c>
      <c r="E41" s="87">
        <f>試験情報記入表!E26</f>
        <v>0</v>
      </c>
      <c r="F41" s="82">
        <f>試験情報記入表!F26</f>
        <v>0</v>
      </c>
      <c r="G41" s="82" t="str">
        <f>IF(試験情報記入表!G26="発光面が下向き","下",IF(試験情報記入表!G26="発光面が上向き","上",""))</f>
        <v/>
      </c>
      <c r="H41" s="82" t="str">
        <f>IF(試験情報記入表!H26="実施する","実施","")</f>
        <v/>
      </c>
      <c r="I41" s="82" t="str">
        <f>IF(試験情報記入表!I26="実施する","実施","")</f>
        <v/>
      </c>
      <c r="J41" s="82" t="str">
        <f>IF(試験情報記入表!J26="実施する","実施","")</f>
        <v/>
      </c>
      <c r="K41" s="82" t="str">
        <f>IF(試験情報記入表!K26="実施する","実施","")</f>
        <v/>
      </c>
      <c r="L41" s="82">
        <f>試験情報記入表!L26</f>
        <v>0</v>
      </c>
      <c r="M41" s="83" t="str">
        <f>IF(試験情報記入表!M26="実施する","実施","")</f>
        <v/>
      </c>
      <c r="N41" s="98" t="str">
        <f>IF(試験情報記入表!N26="","",試験情報記入表!N26)</f>
        <v/>
      </c>
      <c r="O41" s="99" t="str">
        <f>IF(試験情報記入表!O26="","",試験情報記入表!O26)</f>
        <v/>
      </c>
      <c r="P41" s="100" t="str">
        <f>試験情報記入表!P26</f>
        <v/>
      </c>
      <c r="Q41" s="82" t="str">
        <f>IF(試験情報記入表!Q26="実施する","実施","")</f>
        <v/>
      </c>
      <c r="R41" s="82" t="str">
        <f>IF(試験情報記入表!R26="実施する","実施","")</f>
        <v/>
      </c>
      <c r="S41" s="82">
        <f>試験情報記入表!S26</f>
        <v>0</v>
      </c>
      <c r="T41" s="82" t="str">
        <f>IF(試験情報記入表!T26="実施する","実施","")</f>
        <v/>
      </c>
      <c r="U41" s="82" t="str">
        <f>IF(試験情報記入表!U26="実施する","実施","")</f>
        <v/>
      </c>
      <c r="V41" s="82" t="str">
        <f>IF(試験情報記入表!V26="実施する","実施","")</f>
        <v/>
      </c>
      <c r="W41" s="82">
        <f>試験情報記入表!W26</f>
        <v>0</v>
      </c>
      <c r="X41" s="82" t="str">
        <f>IF(試験情報記入表!X26="実施する","実施","")</f>
        <v/>
      </c>
      <c r="Y41" s="82" t="str">
        <f>IF(試験情報記入表!Y26="実施する","実施","")</f>
        <v/>
      </c>
      <c r="Z41" s="82" t="str">
        <f>IF(試験情報記入表!Z26="実施する","実施","")</f>
        <v/>
      </c>
      <c r="AA41" s="82">
        <f>試験情報記入表!AA26</f>
        <v>0</v>
      </c>
      <c r="AB41" s="82">
        <f>試験情報記入表!AB26</f>
        <v>0</v>
      </c>
      <c r="AC41" s="82" t="str">
        <f>IF(OR(試験情報記入表!I26="実施する",試験情報記入表!U26="実施する",試験情報記入表!AC26="実施する"),"実施","")</f>
        <v/>
      </c>
      <c r="AD41" s="82" t="str">
        <f>IF(試験情報記入表!AD26="実施する","実施","")</f>
        <v/>
      </c>
      <c r="AE41" s="82" t="str">
        <f>IF(試験情報記入表!AE26="一般照明","一般",IF(試験情報記入表!AE26="非一般照明","非一般",""))</f>
        <v/>
      </c>
      <c r="AG41" s="85"/>
    </row>
    <row r="42" spans="1:33" ht="60" customHeight="1" x14ac:dyDescent="0.15">
      <c r="A42" s="82">
        <v>18</v>
      </c>
      <c r="B42" s="84" t="str">
        <f>IF(試験情報記入表!B27="","",試験情報記入表!B27)</f>
        <v/>
      </c>
      <c r="C42" s="82">
        <f>試験情報記入表!C27</f>
        <v>0</v>
      </c>
      <c r="D42" s="82">
        <f>試験情報記入表!D27</f>
        <v>0</v>
      </c>
      <c r="E42" s="87">
        <f>試験情報記入表!E27</f>
        <v>0</v>
      </c>
      <c r="F42" s="82">
        <f>試験情報記入表!F27</f>
        <v>0</v>
      </c>
      <c r="G42" s="82" t="str">
        <f>IF(試験情報記入表!G27="発光面が下向き","下",IF(試験情報記入表!G27="発光面が上向き","上",""))</f>
        <v/>
      </c>
      <c r="H42" s="82" t="str">
        <f>IF(試験情報記入表!H27="実施する","実施","")</f>
        <v/>
      </c>
      <c r="I42" s="82" t="str">
        <f>IF(試験情報記入表!I27="実施する","実施","")</f>
        <v/>
      </c>
      <c r="J42" s="82" t="str">
        <f>IF(試験情報記入表!J27="実施する","実施","")</f>
        <v/>
      </c>
      <c r="K42" s="82" t="str">
        <f>IF(試験情報記入表!K27="実施する","実施","")</f>
        <v/>
      </c>
      <c r="L42" s="82">
        <f>試験情報記入表!L27</f>
        <v>0</v>
      </c>
      <c r="M42" s="83" t="str">
        <f>IF(試験情報記入表!M27="実施する","実施","")</f>
        <v/>
      </c>
      <c r="N42" s="98" t="str">
        <f>IF(試験情報記入表!N27="","",試験情報記入表!N27)</f>
        <v/>
      </c>
      <c r="O42" s="99" t="str">
        <f>IF(試験情報記入表!O27="","",試験情報記入表!O27)</f>
        <v/>
      </c>
      <c r="P42" s="100" t="str">
        <f>試験情報記入表!P27</f>
        <v/>
      </c>
      <c r="Q42" s="82" t="str">
        <f>IF(試験情報記入表!Q27="実施する","実施","")</f>
        <v/>
      </c>
      <c r="R42" s="82" t="str">
        <f>IF(試験情報記入表!R27="実施する","実施","")</f>
        <v/>
      </c>
      <c r="S42" s="82">
        <f>試験情報記入表!S27</f>
        <v>0</v>
      </c>
      <c r="T42" s="82" t="str">
        <f>IF(試験情報記入表!T27="実施する","実施","")</f>
        <v/>
      </c>
      <c r="U42" s="82" t="str">
        <f>IF(試験情報記入表!U27="実施する","実施","")</f>
        <v/>
      </c>
      <c r="V42" s="82" t="str">
        <f>IF(試験情報記入表!V27="実施する","実施","")</f>
        <v/>
      </c>
      <c r="W42" s="82">
        <f>試験情報記入表!W27</f>
        <v>0</v>
      </c>
      <c r="X42" s="82" t="str">
        <f>IF(試験情報記入表!X27="実施する","実施","")</f>
        <v/>
      </c>
      <c r="Y42" s="82" t="str">
        <f>IF(試験情報記入表!Y27="実施する","実施","")</f>
        <v/>
      </c>
      <c r="Z42" s="82" t="str">
        <f>IF(試験情報記入表!Z27="実施する","実施","")</f>
        <v/>
      </c>
      <c r="AA42" s="82">
        <f>試験情報記入表!AA27</f>
        <v>0</v>
      </c>
      <c r="AB42" s="82">
        <f>試験情報記入表!AB27</f>
        <v>0</v>
      </c>
      <c r="AC42" s="82" t="str">
        <f>IF(OR(試験情報記入表!I27="実施する",試験情報記入表!U27="実施する",試験情報記入表!AC27="実施する"),"実施","")</f>
        <v/>
      </c>
      <c r="AD42" s="82" t="str">
        <f>IF(試験情報記入表!AD27="実施する","実施","")</f>
        <v/>
      </c>
      <c r="AE42" s="82" t="str">
        <f>IF(試験情報記入表!AE27="一般照明","一般",IF(試験情報記入表!AE27="非一般照明","非一般",""))</f>
        <v/>
      </c>
      <c r="AG42" s="85"/>
    </row>
    <row r="43" spans="1:33" ht="60" customHeight="1" x14ac:dyDescent="0.15">
      <c r="A43" s="82">
        <v>19</v>
      </c>
      <c r="B43" s="84" t="str">
        <f>IF(試験情報記入表!B28="","",試験情報記入表!B28)</f>
        <v/>
      </c>
      <c r="C43" s="82">
        <f>試験情報記入表!C28</f>
        <v>0</v>
      </c>
      <c r="D43" s="82">
        <f>試験情報記入表!D28</f>
        <v>0</v>
      </c>
      <c r="E43" s="87">
        <f>試験情報記入表!E28</f>
        <v>0</v>
      </c>
      <c r="F43" s="82">
        <f>試験情報記入表!F28</f>
        <v>0</v>
      </c>
      <c r="G43" s="82" t="str">
        <f>IF(試験情報記入表!G28="発光面が下向き","下",IF(試験情報記入表!G28="発光面が上向き","上",""))</f>
        <v/>
      </c>
      <c r="H43" s="82" t="str">
        <f>IF(試験情報記入表!H28="実施する","実施","")</f>
        <v/>
      </c>
      <c r="I43" s="82" t="str">
        <f>IF(試験情報記入表!I28="実施する","実施","")</f>
        <v/>
      </c>
      <c r="J43" s="82" t="str">
        <f>IF(試験情報記入表!J28="実施する","実施","")</f>
        <v/>
      </c>
      <c r="K43" s="82" t="str">
        <f>IF(試験情報記入表!K28="実施する","実施","")</f>
        <v/>
      </c>
      <c r="L43" s="82">
        <f>試験情報記入表!L28</f>
        <v>0</v>
      </c>
      <c r="M43" s="83" t="str">
        <f>IF(試験情報記入表!M28="実施する","実施","")</f>
        <v/>
      </c>
      <c r="N43" s="98" t="str">
        <f>IF(試験情報記入表!N28="","",試験情報記入表!N28)</f>
        <v/>
      </c>
      <c r="O43" s="99" t="str">
        <f>IF(試験情報記入表!O28="","",試験情報記入表!O28)</f>
        <v/>
      </c>
      <c r="P43" s="100" t="str">
        <f>試験情報記入表!P28</f>
        <v/>
      </c>
      <c r="Q43" s="82" t="str">
        <f>IF(試験情報記入表!Q28="実施する","実施","")</f>
        <v/>
      </c>
      <c r="R43" s="82" t="str">
        <f>IF(試験情報記入表!R28="実施する","実施","")</f>
        <v/>
      </c>
      <c r="S43" s="82">
        <f>試験情報記入表!S28</f>
        <v>0</v>
      </c>
      <c r="T43" s="82" t="str">
        <f>IF(試験情報記入表!T28="実施する","実施","")</f>
        <v/>
      </c>
      <c r="U43" s="82" t="str">
        <f>IF(試験情報記入表!U28="実施する","実施","")</f>
        <v/>
      </c>
      <c r="V43" s="82" t="str">
        <f>IF(試験情報記入表!V28="実施する","実施","")</f>
        <v/>
      </c>
      <c r="W43" s="82">
        <f>試験情報記入表!W28</f>
        <v>0</v>
      </c>
      <c r="X43" s="82" t="str">
        <f>IF(試験情報記入表!X28="実施する","実施","")</f>
        <v/>
      </c>
      <c r="Y43" s="82" t="str">
        <f>IF(試験情報記入表!Y28="実施する","実施","")</f>
        <v/>
      </c>
      <c r="Z43" s="82" t="str">
        <f>IF(試験情報記入表!Z28="実施する","実施","")</f>
        <v/>
      </c>
      <c r="AA43" s="82">
        <f>試験情報記入表!AA28</f>
        <v>0</v>
      </c>
      <c r="AB43" s="82">
        <f>試験情報記入表!AB28</f>
        <v>0</v>
      </c>
      <c r="AC43" s="82" t="str">
        <f>IF(OR(試験情報記入表!I28="実施する",試験情報記入表!U28="実施する",試験情報記入表!AC28="実施する"),"実施","")</f>
        <v/>
      </c>
      <c r="AD43" s="82" t="str">
        <f>IF(試験情報記入表!AD28="実施する","実施","")</f>
        <v/>
      </c>
      <c r="AE43" s="82" t="str">
        <f>IF(試験情報記入表!AE28="一般照明","一般",IF(試験情報記入表!AE28="非一般照明","非一般",""))</f>
        <v/>
      </c>
      <c r="AG43" s="85"/>
    </row>
    <row r="44" spans="1:33" ht="60" customHeight="1" x14ac:dyDescent="0.15">
      <c r="A44" s="82">
        <v>20</v>
      </c>
      <c r="B44" s="84" t="str">
        <f>IF(試験情報記入表!B29="","",試験情報記入表!B29)</f>
        <v/>
      </c>
      <c r="C44" s="82">
        <f>試験情報記入表!C29</f>
        <v>0</v>
      </c>
      <c r="D44" s="82">
        <f>試験情報記入表!D29</f>
        <v>0</v>
      </c>
      <c r="E44" s="87">
        <f>試験情報記入表!E29</f>
        <v>0</v>
      </c>
      <c r="F44" s="82">
        <f>試験情報記入表!F29</f>
        <v>0</v>
      </c>
      <c r="G44" s="82" t="str">
        <f>IF(試験情報記入表!G29="発光面が下向き","下",IF(試験情報記入表!G29="発光面が上向き","上",""))</f>
        <v/>
      </c>
      <c r="H44" s="82" t="str">
        <f>IF(試験情報記入表!H29="実施する","実施","")</f>
        <v/>
      </c>
      <c r="I44" s="82" t="str">
        <f>IF(試験情報記入表!I29="実施する","実施","")</f>
        <v/>
      </c>
      <c r="J44" s="82" t="str">
        <f>IF(試験情報記入表!J29="実施する","実施","")</f>
        <v/>
      </c>
      <c r="K44" s="82" t="str">
        <f>IF(試験情報記入表!K29="実施する","実施","")</f>
        <v/>
      </c>
      <c r="L44" s="82">
        <f>試験情報記入表!L29</f>
        <v>0</v>
      </c>
      <c r="M44" s="83" t="str">
        <f>IF(試験情報記入表!M29="実施する","実施","")</f>
        <v/>
      </c>
      <c r="N44" s="98" t="str">
        <f>IF(試験情報記入表!N29="","",試験情報記入表!N29)</f>
        <v/>
      </c>
      <c r="O44" s="99" t="str">
        <f>IF(試験情報記入表!O29="","",試験情報記入表!O29)</f>
        <v/>
      </c>
      <c r="P44" s="100" t="str">
        <f>試験情報記入表!P29</f>
        <v/>
      </c>
      <c r="Q44" s="82" t="str">
        <f>IF(試験情報記入表!Q29="実施する","実施","")</f>
        <v/>
      </c>
      <c r="R44" s="82" t="str">
        <f>IF(試験情報記入表!R29="実施する","実施","")</f>
        <v/>
      </c>
      <c r="S44" s="82">
        <f>試験情報記入表!S29</f>
        <v>0</v>
      </c>
      <c r="T44" s="82" t="str">
        <f>IF(試験情報記入表!T29="実施する","実施","")</f>
        <v/>
      </c>
      <c r="U44" s="82" t="str">
        <f>IF(試験情報記入表!U29="実施する","実施","")</f>
        <v/>
      </c>
      <c r="V44" s="82" t="str">
        <f>IF(試験情報記入表!V29="実施する","実施","")</f>
        <v/>
      </c>
      <c r="W44" s="82">
        <f>試験情報記入表!W29</f>
        <v>0</v>
      </c>
      <c r="X44" s="82" t="str">
        <f>IF(試験情報記入表!X29="実施する","実施","")</f>
        <v/>
      </c>
      <c r="Y44" s="82" t="str">
        <f>IF(試験情報記入表!Y29="実施する","実施","")</f>
        <v/>
      </c>
      <c r="Z44" s="82" t="str">
        <f>IF(試験情報記入表!Z29="実施する","実施","")</f>
        <v/>
      </c>
      <c r="AA44" s="82">
        <f>試験情報記入表!AA29</f>
        <v>0</v>
      </c>
      <c r="AB44" s="82">
        <f>試験情報記入表!AB29</f>
        <v>0</v>
      </c>
      <c r="AC44" s="82" t="str">
        <f>IF(OR(試験情報記入表!I29="実施する",試験情報記入表!U29="実施する",試験情報記入表!AC29="実施する"),"実施","")</f>
        <v/>
      </c>
      <c r="AD44" s="82" t="str">
        <f>IF(試験情報記入表!AD29="実施する","実施","")</f>
        <v/>
      </c>
      <c r="AE44" s="82" t="str">
        <f>IF(試験情報記入表!AE29="一般照明","一般",IF(試験情報記入表!AE29="非一般照明","非一般",""))</f>
        <v/>
      </c>
      <c r="AG44" s="85"/>
    </row>
    <row r="45" spans="1:33" ht="60" customHeight="1" x14ac:dyDescent="0.15">
      <c r="A45" s="82">
        <v>21</v>
      </c>
      <c r="B45" s="84" t="str">
        <f>IF(試験情報記入表!B30="","",試験情報記入表!B30)</f>
        <v/>
      </c>
      <c r="C45" s="82">
        <f>試験情報記入表!C30</f>
        <v>0</v>
      </c>
      <c r="D45" s="82">
        <f>試験情報記入表!D30</f>
        <v>0</v>
      </c>
      <c r="E45" s="87">
        <f>試験情報記入表!E30</f>
        <v>0</v>
      </c>
      <c r="F45" s="82">
        <f>試験情報記入表!F30</f>
        <v>0</v>
      </c>
      <c r="G45" s="82" t="str">
        <f>IF(試験情報記入表!G30="発光面が下向き","下",IF(試験情報記入表!G30="発光面が上向き","上",""))</f>
        <v/>
      </c>
      <c r="H45" s="82" t="str">
        <f>IF(試験情報記入表!H30="実施する","実施","")</f>
        <v/>
      </c>
      <c r="I45" s="82" t="str">
        <f>IF(試験情報記入表!I30="実施する","実施","")</f>
        <v/>
      </c>
      <c r="J45" s="82" t="str">
        <f>IF(試験情報記入表!J30="実施する","実施","")</f>
        <v/>
      </c>
      <c r="K45" s="82" t="str">
        <f>IF(試験情報記入表!K30="実施する","実施","")</f>
        <v/>
      </c>
      <c r="L45" s="82">
        <f>試験情報記入表!L30</f>
        <v>0</v>
      </c>
      <c r="M45" s="83" t="str">
        <f>IF(試験情報記入表!M30="実施する","実施","")</f>
        <v/>
      </c>
      <c r="N45" s="98" t="str">
        <f>IF(試験情報記入表!N30="","",試験情報記入表!N30)</f>
        <v/>
      </c>
      <c r="O45" s="99" t="str">
        <f>IF(試験情報記入表!O30="","",試験情報記入表!O30)</f>
        <v/>
      </c>
      <c r="P45" s="100" t="str">
        <f>試験情報記入表!P30</f>
        <v/>
      </c>
      <c r="Q45" s="82" t="str">
        <f>IF(試験情報記入表!Q30="実施する","実施","")</f>
        <v/>
      </c>
      <c r="R45" s="82" t="str">
        <f>IF(試験情報記入表!R30="実施する","実施","")</f>
        <v/>
      </c>
      <c r="S45" s="82">
        <f>試験情報記入表!S30</f>
        <v>0</v>
      </c>
      <c r="T45" s="82" t="str">
        <f>IF(試験情報記入表!T30="実施する","実施","")</f>
        <v/>
      </c>
      <c r="U45" s="82" t="str">
        <f>IF(試験情報記入表!U30="実施する","実施","")</f>
        <v/>
      </c>
      <c r="V45" s="82" t="str">
        <f>IF(試験情報記入表!V30="実施する","実施","")</f>
        <v/>
      </c>
      <c r="W45" s="82">
        <f>試験情報記入表!W30</f>
        <v>0</v>
      </c>
      <c r="X45" s="82" t="str">
        <f>IF(試験情報記入表!X30="実施する","実施","")</f>
        <v/>
      </c>
      <c r="Y45" s="82" t="str">
        <f>IF(試験情報記入表!Y30="実施する","実施","")</f>
        <v/>
      </c>
      <c r="Z45" s="82" t="str">
        <f>IF(試験情報記入表!Z30="実施する","実施","")</f>
        <v/>
      </c>
      <c r="AA45" s="82">
        <f>試験情報記入表!AA30</f>
        <v>0</v>
      </c>
      <c r="AB45" s="82">
        <f>試験情報記入表!AB30</f>
        <v>0</v>
      </c>
      <c r="AC45" s="82" t="str">
        <f>IF(OR(試験情報記入表!I30="実施する",試験情報記入表!U30="実施する",試験情報記入表!AC30="実施する"),"実施","")</f>
        <v/>
      </c>
      <c r="AD45" s="82" t="str">
        <f>IF(試験情報記入表!AD30="実施する","実施","")</f>
        <v/>
      </c>
      <c r="AE45" s="82" t="str">
        <f>IF(試験情報記入表!AE30="一般照明","一般",IF(試験情報記入表!AE30="非一般照明","非一般",""))</f>
        <v/>
      </c>
      <c r="AG45" s="85"/>
    </row>
    <row r="46" spans="1:33" ht="60" customHeight="1" x14ac:dyDescent="0.15">
      <c r="A46" s="82">
        <v>22</v>
      </c>
      <c r="B46" s="84" t="str">
        <f>IF(試験情報記入表!B31="","",試験情報記入表!B31)</f>
        <v/>
      </c>
      <c r="C46" s="82">
        <f>試験情報記入表!C31</f>
        <v>0</v>
      </c>
      <c r="D46" s="82">
        <f>試験情報記入表!D31</f>
        <v>0</v>
      </c>
      <c r="E46" s="87">
        <f>試験情報記入表!E31</f>
        <v>0</v>
      </c>
      <c r="F46" s="82">
        <f>試験情報記入表!F31</f>
        <v>0</v>
      </c>
      <c r="G46" s="82" t="str">
        <f>IF(試験情報記入表!G31="発光面が下向き","下",IF(試験情報記入表!G31="発光面が上向き","上",""))</f>
        <v/>
      </c>
      <c r="H46" s="82" t="str">
        <f>IF(試験情報記入表!H31="実施する","実施","")</f>
        <v/>
      </c>
      <c r="I46" s="82" t="str">
        <f>IF(試験情報記入表!I31="実施する","実施","")</f>
        <v/>
      </c>
      <c r="J46" s="82" t="str">
        <f>IF(試験情報記入表!J31="実施する","実施","")</f>
        <v/>
      </c>
      <c r="K46" s="82" t="str">
        <f>IF(試験情報記入表!K31="実施する","実施","")</f>
        <v/>
      </c>
      <c r="L46" s="82">
        <f>試験情報記入表!L31</f>
        <v>0</v>
      </c>
      <c r="M46" s="83" t="str">
        <f>IF(試験情報記入表!M31="実施する","実施","")</f>
        <v/>
      </c>
      <c r="N46" s="98" t="str">
        <f>IF(試験情報記入表!N31="","",試験情報記入表!N31)</f>
        <v/>
      </c>
      <c r="O46" s="99" t="str">
        <f>IF(試験情報記入表!O31="","",試験情報記入表!O31)</f>
        <v/>
      </c>
      <c r="P46" s="100" t="str">
        <f>試験情報記入表!P31</f>
        <v/>
      </c>
      <c r="Q46" s="82" t="str">
        <f>IF(試験情報記入表!Q31="実施する","実施","")</f>
        <v/>
      </c>
      <c r="R46" s="82" t="str">
        <f>IF(試験情報記入表!R31="実施する","実施","")</f>
        <v/>
      </c>
      <c r="S46" s="82">
        <f>試験情報記入表!S31</f>
        <v>0</v>
      </c>
      <c r="T46" s="82" t="str">
        <f>IF(試験情報記入表!T31="実施する","実施","")</f>
        <v/>
      </c>
      <c r="U46" s="82" t="str">
        <f>IF(試験情報記入表!U31="実施する","実施","")</f>
        <v/>
      </c>
      <c r="V46" s="82" t="str">
        <f>IF(試験情報記入表!V31="実施する","実施","")</f>
        <v/>
      </c>
      <c r="W46" s="82">
        <f>試験情報記入表!W31</f>
        <v>0</v>
      </c>
      <c r="X46" s="82" t="str">
        <f>IF(試験情報記入表!X31="実施する","実施","")</f>
        <v/>
      </c>
      <c r="Y46" s="82" t="str">
        <f>IF(試験情報記入表!Y31="実施する","実施","")</f>
        <v/>
      </c>
      <c r="Z46" s="82" t="str">
        <f>IF(試験情報記入表!Z31="実施する","実施","")</f>
        <v/>
      </c>
      <c r="AA46" s="82">
        <f>試験情報記入表!AA31</f>
        <v>0</v>
      </c>
      <c r="AB46" s="82">
        <f>試験情報記入表!AB31</f>
        <v>0</v>
      </c>
      <c r="AC46" s="82" t="str">
        <f>IF(OR(試験情報記入表!I31="実施する",試験情報記入表!U31="実施する",試験情報記入表!AC31="実施する"),"実施","")</f>
        <v/>
      </c>
      <c r="AD46" s="82" t="str">
        <f>IF(試験情報記入表!AD31="実施する","実施","")</f>
        <v/>
      </c>
      <c r="AE46" s="82" t="str">
        <f>IF(試験情報記入表!AE31="一般照明","一般",IF(試験情報記入表!AE31="非一般照明","非一般",""))</f>
        <v/>
      </c>
      <c r="AG46" s="85"/>
    </row>
    <row r="47" spans="1:33" ht="60" customHeight="1" x14ac:dyDescent="0.15">
      <c r="A47" s="82">
        <v>23</v>
      </c>
      <c r="B47" s="84" t="str">
        <f>IF(試験情報記入表!B32="","",試験情報記入表!B32)</f>
        <v/>
      </c>
      <c r="C47" s="82">
        <f>試験情報記入表!C32</f>
        <v>0</v>
      </c>
      <c r="D47" s="82">
        <f>試験情報記入表!D32</f>
        <v>0</v>
      </c>
      <c r="E47" s="87">
        <f>試験情報記入表!E32</f>
        <v>0</v>
      </c>
      <c r="F47" s="82">
        <f>試験情報記入表!F32</f>
        <v>0</v>
      </c>
      <c r="G47" s="82" t="str">
        <f>IF(試験情報記入表!G32="発光面が下向き","下",IF(試験情報記入表!G32="発光面が上向き","上",""))</f>
        <v/>
      </c>
      <c r="H47" s="82" t="str">
        <f>IF(試験情報記入表!H32="実施する","実施","")</f>
        <v/>
      </c>
      <c r="I47" s="82" t="str">
        <f>IF(試験情報記入表!I32="実施する","実施","")</f>
        <v/>
      </c>
      <c r="J47" s="82" t="str">
        <f>IF(試験情報記入表!J32="実施する","実施","")</f>
        <v/>
      </c>
      <c r="K47" s="82" t="str">
        <f>IF(試験情報記入表!K32="実施する","実施","")</f>
        <v/>
      </c>
      <c r="L47" s="82">
        <f>試験情報記入表!L32</f>
        <v>0</v>
      </c>
      <c r="M47" s="83" t="str">
        <f>IF(試験情報記入表!M32="実施する","実施","")</f>
        <v/>
      </c>
      <c r="N47" s="98" t="str">
        <f>IF(試験情報記入表!N32="","",試験情報記入表!N32)</f>
        <v/>
      </c>
      <c r="O47" s="99" t="str">
        <f>IF(試験情報記入表!O32="","",試験情報記入表!O32)</f>
        <v/>
      </c>
      <c r="P47" s="100" t="str">
        <f>試験情報記入表!P32</f>
        <v/>
      </c>
      <c r="Q47" s="82" t="str">
        <f>IF(試験情報記入表!Q32="実施する","実施","")</f>
        <v/>
      </c>
      <c r="R47" s="82" t="str">
        <f>IF(試験情報記入表!R32="実施する","実施","")</f>
        <v/>
      </c>
      <c r="S47" s="82">
        <f>試験情報記入表!S32</f>
        <v>0</v>
      </c>
      <c r="T47" s="82" t="str">
        <f>IF(試験情報記入表!T32="実施する","実施","")</f>
        <v/>
      </c>
      <c r="U47" s="82" t="str">
        <f>IF(試験情報記入表!U32="実施する","実施","")</f>
        <v/>
      </c>
      <c r="V47" s="82" t="str">
        <f>IF(試験情報記入表!V32="実施する","実施","")</f>
        <v/>
      </c>
      <c r="W47" s="82">
        <f>試験情報記入表!W32</f>
        <v>0</v>
      </c>
      <c r="X47" s="82" t="str">
        <f>IF(試験情報記入表!X32="実施する","実施","")</f>
        <v/>
      </c>
      <c r="Y47" s="82" t="str">
        <f>IF(試験情報記入表!Y32="実施する","実施","")</f>
        <v/>
      </c>
      <c r="Z47" s="82" t="str">
        <f>IF(試験情報記入表!Z32="実施する","実施","")</f>
        <v/>
      </c>
      <c r="AA47" s="82">
        <f>試験情報記入表!AA32</f>
        <v>0</v>
      </c>
      <c r="AB47" s="82">
        <f>試験情報記入表!AB32</f>
        <v>0</v>
      </c>
      <c r="AC47" s="82" t="str">
        <f>IF(OR(試験情報記入表!I32="実施する",試験情報記入表!U32="実施する",試験情報記入表!AC32="実施する"),"実施","")</f>
        <v/>
      </c>
      <c r="AD47" s="82" t="str">
        <f>IF(試験情報記入表!AD32="実施する","実施","")</f>
        <v/>
      </c>
      <c r="AE47" s="82" t="str">
        <f>IF(試験情報記入表!AE32="一般照明","一般",IF(試験情報記入表!AE32="非一般照明","非一般",""))</f>
        <v/>
      </c>
      <c r="AG47" s="85"/>
    </row>
    <row r="48" spans="1:33" ht="60" customHeight="1" x14ac:dyDescent="0.15">
      <c r="A48" s="82">
        <v>24</v>
      </c>
      <c r="B48" s="84" t="str">
        <f>IF(試験情報記入表!B33="","",試験情報記入表!B33)</f>
        <v/>
      </c>
      <c r="C48" s="82">
        <f>試験情報記入表!C33</f>
        <v>0</v>
      </c>
      <c r="D48" s="82">
        <f>試験情報記入表!D33</f>
        <v>0</v>
      </c>
      <c r="E48" s="87">
        <f>試験情報記入表!E33</f>
        <v>0</v>
      </c>
      <c r="F48" s="82">
        <f>試験情報記入表!F33</f>
        <v>0</v>
      </c>
      <c r="G48" s="82" t="str">
        <f>IF(試験情報記入表!G33="発光面が下向き","下",IF(試験情報記入表!G33="発光面が上向き","上",""))</f>
        <v/>
      </c>
      <c r="H48" s="82" t="str">
        <f>IF(試験情報記入表!H33="実施する","実施","")</f>
        <v/>
      </c>
      <c r="I48" s="82" t="str">
        <f>IF(試験情報記入表!I33="実施する","実施","")</f>
        <v/>
      </c>
      <c r="J48" s="82" t="str">
        <f>IF(試験情報記入表!J33="実施する","実施","")</f>
        <v/>
      </c>
      <c r="K48" s="82" t="str">
        <f>IF(試験情報記入表!K33="実施する","実施","")</f>
        <v/>
      </c>
      <c r="L48" s="82">
        <f>試験情報記入表!L33</f>
        <v>0</v>
      </c>
      <c r="M48" s="83" t="str">
        <f>IF(試験情報記入表!M33="実施する","実施","")</f>
        <v/>
      </c>
      <c r="N48" s="98" t="str">
        <f>IF(試験情報記入表!N33="","",試験情報記入表!N33)</f>
        <v/>
      </c>
      <c r="O48" s="99" t="str">
        <f>IF(試験情報記入表!O33="","",試験情報記入表!O33)</f>
        <v/>
      </c>
      <c r="P48" s="100" t="str">
        <f>試験情報記入表!P33</f>
        <v/>
      </c>
      <c r="Q48" s="82" t="str">
        <f>IF(試験情報記入表!Q33="実施する","実施","")</f>
        <v/>
      </c>
      <c r="R48" s="82" t="str">
        <f>IF(試験情報記入表!R33="実施する","実施","")</f>
        <v/>
      </c>
      <c r="S48" s="82">
        <f>試験情報記入表!S33</f>
        <v>0</v>
      </c>
      <c r="T48" s="82" t="str">
        <f>IF(試験情報記入表!T33="実施する","実施","")</f>
        <v/>
      </c>
      <c r="U48" s="82" t="str">
        <f>IF(試験情報記入表!U33="実施する","実施","")</f>
        <v/>
      </c>
      <c r="V48" s="82" t="str">
        <f>IF(試験情報記入表!V33="実施する","実施","")</f>
        <v/>
      </c>
      <c r="W48" s="82">
        <f>試験情報記入表!W33</f>
        <v>0</v>
      </c>
      <c r="X48" s="82" t="str">
        <f>IF(試験情報記入表!X33="実施する","実施","")</f>
        <v/>
      </c>
      <c r="Y48" s="82" t="str">
        <f>IF(試験情報記入表!Y33="実施する","実施","")</f>
        <v/>
      </c>
      <c r="Z48" s="82" t="str">
        <f>IF(試験情報記入表!Z33="実施する","実施","")</f>
        <v/>
      </c>
      <c r="AA48" s="82">
        <f>試験情報記入表!AA33</f>
        <v>0</v>
      </c>
      <c r="AB48" s="82">
        <f>試験情報記入表!AB33</f>
        <v>0</v>
      </c>
      <c r="AC48" s="82" t="str">
        <f>IF(OR(試験情報記入表!I33="実施する",試験情報記入表!U33="実施する",試験情報記入表!AC33="実施する"),"実施","")</f>
        <v/>
      </c>
      <c r="AD48" s="82" t="str">
        <f>IF(試験情報記入表!AD33="実施する","実施","")</f>
        <v/>
      </c>
      <c r="AE48" s="82" t="str">
        <f>IF(試験情報記入表!AE33="一般照明","一般",IF(試験情報記入表!AE33="非一般照明","非一般",""))</f>
        <v/>
      </c>
      <c r="AG48" s="85"/>
    </row>
    <row r="49" spans="1:33" ht="60" customHeight="1" x14ac:dyDescent="0.15">
      <c r="A49" s="82">
        <v>25</v>
      </c>
      <c r="B49" s="84" t="str">
        <f>IF(試験情報記入表!B34="","",試験情報記入表!B34)</f>
        <v/>
      </c>
      <c r="C49" s="82">
        <f>試験情報記入表!C34</f>
        <v>0</v>
      </c>
      <c r="D49" s="82">
        <f>試験情報記入表!D34</f>
        <v>0</v>
      </c>
      <c r="E49" s="87">
        <f>試験情報記入表!E34</f>
        <v>0</v>
      </c>
      <c r="F49" s="82">
        <f>試験情報記入表!F34</f>
        <v>0</v>
      </c>
      <c r="G49" s="82" t="str">
        <f>IF(試験情報記入表!G34="発光面が下向き","下",IF(試験情報記入表!G34="発光面が上向き","上",""))</f>
        <v/>
      </c>
      <c r="H49" s="82" t="str">
        <f>IF(試験情報記入表!H34="実施する","実施","")</f>
        <v/>
      </c>
      <c r="I49" s="82" t="str">
        <f>IF(試験情報記入表!I34="実施する","実施","")</f>
        <v/>
      </c>
      <c r="J49" s="82" t="str">
        <f>IF(試験情報記入表!J34="実施する","実施","")</f>
        <v/>
      </c>
      <c r="K49" s="82" t="str">
        <f>IF(試験情報記入表!K34="実施する","実施","")</f>
        <v/>
      </c>
      <c r="L49" s="82">
        <f>試験情報記入表!L34</f>
        <v>0</v>
      </c>
      <c r="M49" s="83" t="str">
        <f>IF(試験情報記入表!M34="実施する","実施","")</f>
        <v/>
      </c>
      <c r="N49" s="98" t="str">
        <f>IF(試験情報記入表!N34="","",試験情報記入表!N34)</f>
        <v/>
      </c>
      <c r="O49" s="99" t="str">
        <f>IF(試験情報記入表!O34="","",試験情報記入表!O34)</f>
        <v/>
      </c>
      <c r="P49" s="100" t="str">
        <f>試験情報記入表!P34</f>
        <v/>
      </c>
      <c r="Q49" s="82" t="str">
        <f>IF(試験情報記入表!Q34="実施する","実施","")</f>
        <v/>
      </c>
      <c r="R49" s="82" t="str">
        <f>IF(試験情報記入表!R34="実施する","実施","")</f>
        <v/>
      </c>
      <c r="S49" s="82">
        <f>試験情報記入表!S34</f>
        <v>0</v>
      </c>
      <c r="T49" s="82" t="str">
        <f>IF(試験情報記入表!T34="実施する","実施","")</f>
        <v/>
      </c>
      <c r="U49" s="82" t="str">
        <f>IF(試験情報記入表!U34="実施する","実施","")</f>
        <v/>
      </c>
      <c r="V49" s="82" t="str">
        <f>IF(試験情報記入表!V34="実施する","実施","")</f>
        <v/>
      </c>
      <c r="W49" s="82">
        <f>試験情報記入表!W34</f>
        <v>0</v>
      </c>
      <c r="X49" s="82" t="str">
        <f>IF(試験情報記入表!X34="実施する","実施","")</f>
        <v/>
      </c>
      <c r="Y49" s="82" t="str">
        <f>IF(試験情報記入表!Y34="実施する","実施","")</f>
        <v/>
      </c>
      <c r="Z49" s="82" t="str">
        <f>IF(試験情報記入表!Z34="実施する","実施","")</f>
        <v/>
      </c>
      <c r="AA49" s="82">
        <f>試験情報記入表!AA34</f>
        <v>0</v>
      </c>
      <c r="AB49" s="82">
        <f>試験情報記入表!AB34</f>
        <v>0</v>
      </c>
      <c r="AC49" s="82" t="str">
        <f>IF(OR(試験情報記入表!I34="実施する",試験情報記入表!U34="実施する",試験情報記入表!AC34="実施する"),"実施","")</f>
        <v/>
      </c>
      <c r="AD49" s="82" t="str">
        <f>IF(試験情報記入表!AD34="実施する","実施","")</f>
        <v/>
      </c>
      <c r="AE49" s="82" t="str">
        <f>IF(試験情報記入表!AE34="一般照明","一般",IF(試験情報記入表!AE34="非一般照明","非一般",""))</f>
        <v/>
      </c>
      <c r="AG49" s="85"/>
    </row>
    <row r="50" spans="1:33" ht="8.25" customHeight="1" x14ac:dyDescent="0.15"/>
    <row r="51" spans="1:33" ht="8.25" customHeight="1" x14ac:dyDescent="0.15"/>
    <row r="52" spans="1:33" ht="25.5" customHeight="1" x14ac:dyDescent="0.15">
      <c r="A52" s="40"/>
      <c r="B52" s="53"/>
      <c r="C52" s="53"/>
      <c r="D52" s="53"/>
      <c r="E52" s="53"/>
      <c r="F52" s="53"/>
      <c r="G52" s="53"/>
      <c r="H52" s="53"/>
      <c r="I52" s="53"/>
      <c r="J52" s="53"/>
      <c r="K52" s="53"/>
      <c r="L52" s="53"/>
      <c r="M52" s="53"/>
      <c r="N52" s="53"/>
      <c r="O52" s="53"/>
      <c r="P52" s="53"/>
      <c r="Q52" s="53"/>
      <c r="R52" s="53"/>
      <c r="S52" s="53"/>
      <c r="T52" s="172" t="str">
        <f>S2</f>
        <v xml:space="preserve"> 依物光            号</v>
      </c>
      <c r="U52" s="172"/>
      <c r="V52" s="172"/>
      <c r="W52" s="172"/>
      <c r="X52" s="172"/>
      <c r="Y52" s="172"/>
      <c r="Z52" s="172"/>
      <c r="AA52" s="172"/>
      <c r="AB52" s="172"/>
      <c r="AC52" s="172" t="s">
        <v>170</v>
      </c>
      <c r="AD52" s="172"/>
      <c r="AE52" s="172"/>
    </row>
    <row r="53" spans="1:33" s="34" customFormat="1" ht="23.25" customHeight="1" x14ac:dyDescent="0.15">
      <c r="A53" s="182" t="s">
        <v>173</v>
      </c>
      <c r="B53" s="171" t="s">
        <v>138</v>
      </c>
      <c r="C53" s="164" t="s">
        <v>38</v>
      </c>
      <c r="D53" s="165"/>
      <c r="E53" s="165"/>
      <c r="F53" s="166"/>
      <c r="G53" s="167" t="s">
        <v>171</v>
      </c>
      <c r="H53" s="167" t="s">
        <v>172</v>
      </c>
      <c r="I53" s="164" t="s">
        <v>141</v>
      </c>
      <c r="J53" s="165"/>
      <c r="K53" s="165"/>
      <c r="L53" s="165"/>
      <c r="M53" s="165"/>
      <c r="N53" s="165"/>
      <c r="O53" s="165"/>
      <c r="P53" s="166"/>
      <c r="Q53" s="164" t="s">
        <v>139</v>
      </c>
      <c r="R53" s="165"/>
      <c r="S53" s="166"/>
      <c r="T53" s="177" t="s">
        <v>143</v>
      </c>
      <c r="U53" s="178"/>
      <c r="V53" s="161" t="s">
        <v>145</v>
      </c>
      <c r="W53" s="163"/>
      <c r="X53" s="167" t="s">
        <v>149</v>
      </c>
      <c r="Y53" s="164" t="s">
        <v>146</v>
      </c>
      <c r="Z53" s="165"/>
      <c r="AA53" s="165"/>
      <c r="AB53" s="165"/>
      <c r="AC53" s="166"/>
      <c r="AD53" s="167" t="s">
        <v>164</v>
      </c>
      <c r="AE53" s="174"/>
    </row>
    <row r="54" spans="1:33" s="34" customFormat="1" ht="44.25" customHeight="1" x14ac:dyDescent="0.15">
      <c r="A54" s="182"/>
      <c r="B54" s="175"/>
      <c r="C54" s="167" t="s">
        <v>93</v>
      </c>
      <c r="D54" s="167" t="s">
        <v>92</v>
      </c>
      <c r="E54" s="169" t="s">
        <v>42</v>
      </c>
      <c r="F54" s="169" t="s">
        <v>150</v>
      </c>
      <c r="G54" s="179"/>
      <c r="H54" s="179"/>
      <c r="I54" s="167" t="s">
        <v>151</v>
      </c>
      <c r="J54" s="169" t="s">
        <v>140</v>
      </c>
      <c r="K54" s="161" t="s">
        <v>236</v>
      </c>
      <c r="L54" s="171"/>
      <c r="M54" s="161" t="s">
        <v>237</v>
      </c>
      <c r="N54" s="162"/>
      <c r="O54" s="162"/>
      <c r="P54" s="163"/>
      <c r="Q54" s="169" t="s">
        <v>142</v>
      </c>
      <c r="R54" s="173" t="s">
        <v>140</v>
      </c>
      <c r="S54" s="171"/>
      <c r="T54" s="167" t="s">
        <v>144</v>
      </c>
      <c r="U54" s="167" t="s">
        <v>152</v>
      </c>
      <c r="V54" s="180"/>
      <c r="W54" s="181"/>
      <c r="X54" s="179"/>
      <c r="Y54" s="164" t="s">
        <v>147</v>
      </c>
      <c r="Z54" s="165"/>
      <c r="AA54" s="165"/>
      <c r="AB54" s="166"/>
      <c r="AC54" s="47" t="s">
        <v>157</v>
      </c>
      <c r="AD54" s="48"/>
      <c r="AE54" s="167" t="s">
        <v>165</v>
      </c>
    </row>
    <row r="55" spans="1:33" s="34" customFormat="1" ht="30.75" customHeight="1" x14ac:dyDescent="0.15">
      <c r="A55" s="182"/>
      <c r="B55" s="176"/>
      <c r="C55" s="168"/>
      <c r="D55" s="168"/>
      <c r="E55" s="170"/>
      <c r="F55" s="170"/>
      <c r="G55" s="168"/>
      <c r="H55" s="168"/>
      <c r="I55" s="168"/>
      <c r="J55" s="170"/>
      <c r="K55" s="49"/>
      <c r="L55" s="47" t="s">
        <v>158</v>
      </c>
      <c r="M55" s="49"/>
      <c r="N55" s="90" t="s">
        <v>259</v>
      </c>
      <c r="O55" s="90" t="s">
        <v>258</v>
      </c>
      <c r="P55" s="101" t="s">
        <v>263</v>
      </c>
      <c r="Q55" s="170"/>
      <c r="R55" s="50"/>
      <c r="S55" s="51" t="s">
        <v>48</v>
      </c>
      <c r="T55" s="168"/>
      <c r="U55" s="168"/>
      <c r="V55" s="49"/>
      <c r="W55" s="47" t="s">
        <v>148</v>
      </c>
      <c r="X55" s="168"/>
      <c r="Y55" s="47" t="s">
        <v>153</v>
      </c>
      <c r="Z55" s="47" t="s">
        <v>154</v>
      </c>
      <c r="AA55" s="47" t="s">
        <v>159</v>
      </c>
      <c r="AB55" s="47" t="s">
        <v>155</v>
      </c>
      <c r="AC55" s="47" t="s">
        <v>156</v>
      </c>
      <c r="AD55" s="52"/>
      <c r="AE55" s="170"/>
    </row>
    <row r="56" spans="1:33" ht="60" customHeight="1" x14ac:dyDescent="0.15">
      <c r="A56" s="82">
        <v>26</v>
      </c>
      <c r="B56" s="86" t="str">
        <f>IF(試験情報記入表!B35="","",試験情報記入表!B35)</f>
        <v/>
      </c>
      <c r="C56" s="82">
        <f>試験情報記入表!C35</f>
        <v>0</v>
      </c>
      <c r="D56" s="82">
        <f>試験情報記入表!D35</f>
        <v>0</v>
      </c>
      <c r="E56" s="87">
        <f>試験情報記入表!E35</f>
        <v>0</v>
      </c>
      <c r="F56" s="82">
        <f>試験情報記入表!F35</f>
        <v>0</v>
      </c>
      <c r="G56" s="82" t="str">
        <f>IF(試験情報記入表!G35="発光面が下向き","下",IF(試験情報記入表!G35="発光面が上向き","上",""))</f>
        <v/>
      </c>
      <c r="H56" s="82" t="str">
        <f>IF(試験情報記入表!H35="実施する","実施","")</f>
        <v/>
      </c>
      <c r="I56" s="82" t="str">
        <f>IF(試験情報記入表!I35="実施する","実施","")</f>
        <v/>
      </c>
      <c r="J56" s="82" t="str">
        <f>IF(試験情報記入表!J35="実施する","実施","")</f>
        <v/>
      </c>
      <c r="K56" s="82" t="str">
        <f>IF(試験情報記入表!K35="実施する","実施","")</f>
        <v/>
      </c>
      <c r="L56" s="82">
        <f>試験情報記入表!L35</f>
        <v>0</v>
      </c>
      <c r="M56" s="83" t="str">
        <f>IF(試験情報記入表!M35="実施する","実施","")</f>
        <v/>
      </c>
      <c r="N56" s="98" t="str">
        <f>IF(試験情報記入表!N35="","",試験情報記入表!N35)</f>
        <v/>
      </c>
      <c r="O56" s="99" t="str">
        <f>IF(試験情報記入表!O35="","",試験情報記入表!O35)</f>
        <v/>
      </c>
      <c r="P56" s="100" t="str">
        <f>試験情報記入表!P35</f>
        <v/>
      </c>
      <c r="Q56" s="82" t="str">
        <f>IF(試験情報記入表!Q35="実施する","実施","")</f>
        <v/>
      </c>
      <c r="R56" s="82" t="str">
        <f>IF(試験情報記入表!R35="実施する","実施","")</f>
        <v/>
      </c>
      <c r="S56" s="82">
        <f>試験情報記入表!S35</f>
        <v>0</v>
      </c>
      <c r="T56" s="82" t="str">
        <f>IF(試験情報記入表!T35="実施する","実施","")</f>
        <v/>
      </c>
      <c r="U56" s="82" t="str">
        <f>IF(試験情報記入表!U35="実施する","実施","")</f>
        <v/>
      </c>
      <c r="V56" s="82" t="str">
        <f>IF(試験情報記入表!V35="実施する","実施","")</f>
        <v/>
      </c>
      <c r="W56" s="82">
        <f>試験情報記入表!W35</f>
        <v>0</v>
      </c>
      <c r="X56" s="82" t="str">
        <f>IF(試験情報記入表!X35="実施する","実施","")</f>
        <v/>
      </c>
      <c r="Y56" s="82" t="str">
        <f>IF(試験情報記入表!Y35="実施する","実施","")</f>
        <v/>
      </c>
      <c r="Z56" s="82" t="str">
        <f>IF(試験情報記入表!Z35="実施する","実施","")</f>
        <v/>
      </c>
      <c r="AA56" s="82">
        <f>試験情報記入表!AA35</f>
        <v>0</v>
      </c>
      <c r="AB56" s="82">
        <f>試験情報記入表!AB35</f>
        <v>0</v>
      </c>
      <c r="AC56" s="82" t="str">
        <f>IF(OR(試験情報記入表!I35="実施する",試験情報記入表!U35="実施する",試験情報記入表!AC35="実施する"),"実施","")</f>
        <v/>
      </c>
      <c r="AD56" s="82" t="str">
        <f>IF(試験情報記入表!AD35="実施する","実施","")</f>
        <v/>
      </c>
      <c r="AE56" s="82" t="str">
        <f>IF(試験情報記入表!AE35="一般照明","一般",IF(試験情報記入表!AE35="非一般照明","非一般",""))</f>
        <v/>
      </c>
    </row>
    <row r="57" spans="1:33" ht="60" customHeight="1" x14ac:dyDescent="0.15">
      <c r="A57" s="82">
        <v>27</v>
      </c>
      <c r="B57" s="86" t="str">
        <f>IF(試験情報記入表!B36="","",試験情報記入表!B36)</f>
        <v/>
      </c>
      <c r="C57" s="82">
        <f>試験情報記入表!C36</f>
        <v>0</v>
      </c>
      <c r="D57" s="82">
        <f>試験情報記入表!D36</f>
        <v>0</v>
      </c>
      <c r="E57" s="87">
        <f>試験情報記入表!E36</f>
        <v>0</v>
      </c>
      <c r="F57" s="82">
        <f>試験情報記入表!F36</f>
        <v>0</v>
      </c>
      <c r="G57" s="82" t="str">
        <f>IF(試験情報記入表!G36="発光面が下向き","下",IF(試験情報記入表!G36="発光面が上向き","上",""))</f>
        <v/>
      </c>
      <c r="H57" s="82" t="str">
        <f>IF(試験情報記入表!H36="実施する","実施","")</f>
        <v/>
      </c>
      <c r="I57" s="82" t="str">
        <f>IF(試験情報記入表!I36="実施する","実施","")</f>
        <v/>
      </c>
      <c r="J57" s="82" t="str">
        <f>IF(試験情報記入表!J36="実施する","実施","")</f>
        <v/>
      </c>
      <c r="K57" s="82" t="str">
        <f>IF(試験情報記入表!K36="実施する","実施","")</f>
        <v/>
      </c>
      <c r="L57" s="82">
        <f>試験情報記入表!L36</f>
        <v>0</v>
      </c>
      <c r="M57" s="83" t="str">
        <f>IF(試験情報記入表!M36="実施する","実施","")</f>
        <v/>
      </c>
      <c r="N57" s="98" t="str">
        <f>IF(試験情報記入表!N36="","",試験情報記入表!N36)</f>
        <v/>
      </c>
      <c r="O57" s="99" t="str">
        <f>IF(試験情報記入表!O36="","",試験情報記入表!O36)</f>
        <v/>
      </c>
      <c r="P57" s="100" t="str">
        <f>試験情報記入表!P36</f>
        <v/>
      </c>
      <c r="Q57" s="82" t="str">
        <f>IF(試験情報記入表!Q36="実施する","実施","")</f>
        <v/>
      </c>
      <c r="R57" s="82" t="str">
        <f>IF(試験情報記入表!R36="実施する","実施","")</f>
        <v/>
      </c>
      <c r="S57" s="82">
        <f>試験情報記入表!S36</f>
        <v>0</v>
      </c>
      <c r="T57" s="82" t="str">
        <f>IF(試験情報記入表!T36="実施する","実施","")</f>
        <v/>
      </c>
      <c r="U57" s="82" t="str">
        <f>IF(試験情報記入表!U36="実施する","実施","")</f>
        <v/>
      </c>
      <c r="V57" s="82" t="str">
        <f>IF(試験情報記入表!V36="実施する","実施","")</f>
        <v/>
      </c>
      <c r="W57" s="82">
        <f>試験情報記入表!W36</f>
        <v>0</v>
      </c>
      <c r="X57" s="82" t="str">
        <f>IF(試験情報記入表!X36="実施する","実施","")</f>
        <v/>
      </c>
      <c r="Y57" s="82" t="str">
        <f>IF(試験情報記入表!Y36="実施する","実施","")</f>
        <v/>
      </c>
      <c r="Z57" s="82" t="str">
        <f>IF(試験情報記入表!Z36="実施する","実施","")</f>
        <v/>
      </c>
      <c r="AA57" s="82">
        <f>試験情報記入表!AA36</f>
        <v>0</v>
      </c>
      <c r="AB57" s="82">
        <f>試験情報記入表!AB36</f>
        <v>0</v>
      </c>
      <c r="AC57" s="82" t="str">
        <f>IF(OR(試験情報記入表!I36="実施する",試験情報記入表!U36="実施する",試験情報記入表!AC36="実施する"),"実施","")</f>
        <v/>
      </c>
      <c r="AD57" s="82" t="str">
        <f>IF(試験情報記入表!AD36="実施する","実施","")</f>
        <v/>
      </c>
      <c r="AE57" s="82" t="str">
        <f>IF(試験情報記入表!AE36="一般照明","一般",IF(試験情報記入表!AE36="非一般照明","非一般",""))</f>
        <v/>
      </c>
    </row>
    <row r="58" spans="1:33" ht="60" customHeight="1" x14ac:dyDescent="0.15">
      <c r="A58" s="82">
        <v>28</v>
      </c>
      <c r="B58" s="86" t="str">
        <f>IF(試験情報記入表!B37="","",試験情報記入表!B37)</f>
        <v/>
      </c>
      <c r="C58" s="82">
        <f>試験情報記入表!C37</f>
        <v>0</v>
      </c>
      <c r="D58" s="82">
        <f>試験情報記入表!D37</f>
        <v>0</v>
      </c>
      <c r="E58" s="87">
        <f>試験情報記入表!E37</f>
        <v>0</v>
      </c>
      <c r="F58" s="82">
        <f>試験情報記入表!F37</f>
        <v>0</v>
      </c>
      <c r="G58" s="82" t="str">
        <f>IF(試験情報記入表!G37="発光面が下向き","下",IF(試験情報記入表!G37="発光面が上向き","上",""))</f>
        <v/>
      </c>
      <c r="H58" s="82" t="str">
        <f>IF(試験情報記入表!H37="実施する","実施","")</f>
        <v/>
      </c>
      <c r="I58" s="82" t="str">
        <f>IF(試験情報記入表!I37="実施する","実施","")</f>
        <v/>
      </c>
      <c r="J58" s="82" t="str">
        <f>IF(試験情報記入表!J37="実施する","実施","")</f>
        <v/>
      </c>
      <c r="K58" s="82" t="str">
        <f>IF(試験情報記入表!K37="実施する","実施","")</f>
        <v/>
      </c>
      <c r="L58" s="82">
        <f>試験情報記入表!L37</f>
        <v>0</v>
      </c>
      <c r="M58" s="83" t="str">
        <f>IF(試験情報記入表!M37="実施する","実施","")</f>
        <v/>
      </c>
      <c r="N58" s="98" t="str">
        <f>IF(試験情報記入表!N37="","",試験情報記入表!N37)</f>
        <v/>
      </c>
      <c r="O58" s="99" t="str">
        <f>IF(試験情報記入表!O37="","",試験情報記入表!O37)</f>
        <v/>
      </c>
      <c r="P58" s="100" t="str">
        <f>試験情報記入表!P37</f>
        <v/>
      </c>
      <c r="Q58" s="82" t="str">
        <f>IF(試験情報記入表!Q37="実施する","実施","")</f>
        <v/>
      </c>
      <c r="R58" s="82" t="str">
        <f>IF(試験情報記入表!R37="実施する","実施","")</f>
        <v/>
      </c>
      <c r="S58" s="82">
        <f>試験情報記入表!S37</f>
        <v>0</v>
      </c>
      <c r="T58" s="82" t="str">
        <f>IF(試験情報記入表!T37="実施する","実施","")</f>
        <v/>
      </c>
      <c r="U58" s="82" t="str">
        <f>IF(試験情報記入表!U37="実施する","実施","")</f>
        <v/>
      </c>
      <c r="V58" s="82" t="str">
        <f>IF(試験情報記入表!V37="実施する","実施","")</f>
        <v/>
      </c>
      <c r="W58" s="82">
        <f>試験情報記入表!W37</f>
        <v>0</v>
      </c>
      <c r="X58" s="82" t="str">
        <f>IF(試験情報記入表!X37="実施する","実施","")</f>
        <v/>
      </c>
      <c r="Y58" s="82" t="str">
        <f>IF(試験情報記入表!Y37="実施する","実施","")</f>
        <v/>
      </c>
      <c r="Z58" s="82" t="str">
        <f>IF(試験情報記入表!Z37="実施する","実施","")</f>
        <v/>
      </c>
      <c r="AA58" s="82">
        <f>試験情報記入表!AA37</f>
        <v>0</v>
      </c>
      <c r="AB58" s="82">
        <f>試験情報記入表!AB37</f>
        <v>0</v>
      </c>
      <c r="AC58" s="82" t="str">
        <f>IF(OR(試験情報記入表!I37="実施する",試験情報記入表!U37="実施する",試験情報記入表!AC37="実施する"),"実施","")</f>
        <v/>
      </c>
      <c r="AD58" s="82" t="str">
        <f>IF(試験情報記入表!AD37="実施する","実施","")</f>
        <v/>
      </c>
      <c r="AE58" s="82" t="str">
        <f>IF(試験情報記入表!AE37="一般照明","一般",IF(試験情報記入表!AE37="非一般照明","非一般",""))</f>
        <v/>
      </c>
    </row>
    <row r="59" spans="1:33" ht="60" customHeight="1" x14ac:dyDescent="0.15">
      <c r="A59" s="82">
        <v>29</v>
      </c>
      <c r="B59" s="86" t="str">
        <f>IF(試験情報記入表!B38="","",試験情報記入表!B38)</f>
        <v/>
      </c>
      <c r="C59" s="82">
        <f>試験情報記入表!C38</f>
        <v>0</v>
      </c>
      <c r="D59" s="82">
        <f>試験情報記入表!D38</f>
        <v>0</v>
      </c>
      <c r="E59" s="87">
        <f>試験情報記入表!E38</f>
        <v>0</v>
      </c>
      <c r="F59" s="82">
        <f>試験情報記入表!F38</f>
        <v>0</v>
      </c>
      <c r="G59" s="82" t="str">
        <f>IF(試験情報記入表!G38="発光面が下向き","下",IF(試験情報記入表!G38="発光面が上向き","上",""))</f>
        <v/>
      </c>
      <c r="H59" s="82" t="str">
        <f>IF(試験情報記入表!H38="実施する","実施","")</f>
        <v/>
      </c>
      <c r="I59" s="82" t="str">
        <f>IF(試験情報記入表!I38="実施する","実施","")</f>
        <v/>
      </c>
      <c r="J59" s="82" t="str">
        <f>IF(試験情報記入表!J38="実施する","実施","")</f>
        <v/>
      </c>
      <c r="K59" s="82" t="str">
        <f>IF(試験情報記入表!K38="実施する","実施","")</f>
        <v/>
      </c>
      <c r="L59" s="82">
        <f>試験情報記入表!L38</f>
        <v>0</v>
      </c>
      <c r="M59" s="83" t="str">
        <f>IF(試験情報記入表!M38="実施する","実施","")</f>
        <v/>
      </c>
      <c r="N59" s="98" t="str">
        <f>IF(試験情報記入表!N38="","",試験情報記入表!N38)</f>
        <v/>
      </c>
      <c r="O59" s="99" t="str">
        <f>IF(試験情報記入表!O38="","",試験情報記入表!O38)</f>
        <v/>
      </c>
      <c r="P59" s="100" t="str">
        <f>試験情報記入表!P38</f>
        <v/>
      </c>
      <c r="Q59" s="82" t="str">
        <f>IF(試験情報記入表!Q38="実施する","実施","")</f>
        <v/>
      </c>
      <c r="R59" s="82" t="str">
        <f>IF(試験情報記入表!R38="実施する","実施","")</f>
        <v/>
      </c>
      <c r="S59" s="82">
        <f>試験情報記入表!S38</f>
        <v>0</v>
      </c>
      <c r="T59" s="82" t="str">
        <f>IF(試験情報記入表!T38="実施する","実施","")</f>
        <v/>
      </c>
      <c r="U59" s="82" t="str">
        <f>IF(試験情報記入表!U38="実施する","実施","")</f>
        <v/>
      </c>
      <c r="V59" s="82" t="str">
        <f>IF(試験情報記入表!V38="実施する","実施","")</f>
        <v/>
      </c>
      <c r="W59" s="82">
        <f>試験情報記入表!W38</f>
        <v>0</v>
      </c>
      <c r="X59" s="82" t="str">
        <f>IF(試験情報記入表!X38="実施する","実施","")</f>
        <v/>
      </c>
      <c r="Y59" s="82" t="str">
        <f>IF(試験情報記入表!Y38="実施する","実施","")</f>
        <v/>
      </c>
      <c r="Z59" s="82" t="str">
        <f>IF(試験情報記入表!Z38="実施する","実施","")</f>
        <v/>
      </c>
      <c r="AA59" s="82">
        <f>試験情報記入表!AA38</f>
        <v>0</v>
      </c>
      <c r="AB59" s="82">
        <f>試験情報記入表!AB38</f>
        <v>0</v>
      </c>
      <c r="AC59" s="82" t="str">
        <f>IF(OR(試験情報記入表!I38="実施する",試験情報記入表!U38="実施する",試験情報記入表!AC38="実施する"),"実施","")</f>
        <v/>
      </c>
      <c r="AD59" s="82" t="str">
        <f>IF(試験情報記入表!AD38="実施する","実施","")</f>
        <v/>
      </c>
      <c r="AE59" s="82" t="str">
        <f>IF(試験情報記入表!AE38="一般照明","一般",IF(試験情報記入表!AE38="非一般照明","非一般",""))</f>
        <v/>
      </c>
    </row>
    <row r="60" spans="1:33" ht="60" customHeight="1" x14ac:dyDescent="0.15">
      <c r="A60" s="82">
        <v>30</v>
      </c>
      <c r="B60" s="86" t="str">
        <f>IF(試験情報記入表!B39="","",試験情報記入表!B39)</f>
        <v/>
      </c>
      <c r="C60" s="82">
        <f>試験情報記入表!C39</f>
        <v>0</v>
      </c>
      <c r="D60" s="82">
        <f>試験情報記入表!D39</f>
        <v>0</v>
      </c>
      <c r="E60" s="87">
        <f>試験情報記入表!E39</f>
        <v>0</v>
      </c>
      <c r="F60" s="82">
        <f>試験情報記入表!F39</f>
        <v>0</v>
      </c>
      <c r="G60" s="82" t="str">
        <f>IF(試験情報記入表!G39="発光面が下向き","下",IF(試験情報記入表!G39="発光面が上向き","上",""))</f>
        <v/>
      </c>
      <c r="H60" s="82" t="str">
        <f>IF(試験情報記入表!H39="実施する","実施","")</f>
        <v/>
      </c>
      <c r="I60" s="82" t="str">
        <f>IF(試験情報記入表!I39="実施する","実施","")</f>
        <v/>
      </c>
      <c r="J60" s="82" t="str">
        <f>IF(試験情報記入表!J39="実施する","実施","")</f>
        <v/>
      </c>
      <c r="K60" s="82" t="str">
        <f>IF(試験情報記入表!K39="実施する","実施","")</f>
        <v/>
      </c>
      <c r="L60" s="82">
        <f>試験情報記入表!L39</f>
        <v>0</v>
      </c>
      <c r="M60" s="83" t="str">
        <f>IF(試験情報記入表!M39="実施する","実施","")</f>
        <v/>
      </c>
      <c r="N60" s="98" t="str">
        <f>IF(試験情報記入表!N39="","",試験情報記入表!N39)</f>
        <v/>
      </c>
      <c r="O60" s="99" t="str">
        <f>IF(試験情報記入表!O39="","",試験情報記入表!O39)</f>
        <v/>
      </c>
      <c r="P60" s="100" t="str">
        <f>試験情報記入表!P39</f>
        <v/>
      </c>
      <c r="Q60" s="82" t="str">
        <f>IF(試験情報記入表!Q39="実施する","実施","")</f>
        <v/>
      </c>
      <c r="R60" s="82" t="str">
        <f>IF(試験情報記入表!R39="実施する","実施","")</f>
        <v/>
      </c>
      <c r="S60" s="82">
        <f>試験情報記入表!S39</f>
        <v>0</v>
      </c>
      <c r="T60" s="82" t="str">
        <f>IF(試験情報記入表!T39="実施する","実施","")</f>
        <v/>
      </c>
      <c r="U60" s="82" t="str">
        <f>IF(試験情報記入表!U39="実施する","実施","")</f>
        <v/>
      </c>
      <c r="V60" s="82" t="str">
        <f>IF(試験情報記入表!V39="実施する","実施","")</f>
        <v/>
      </c>
      <c r="W60" s="82">
        <f>試験情報記入表!W39</f>
        <v>0</v>
      </c>
      <c r="X60" s="82" t="str">
        <f>IF(試験情報記入表!X39="実施する","実施","")</f>
        <v/>
      </c>
      <c r="Y60" s="82" t="str">
        <f>IF(試験情報記入表!Y39="実施する","実施","")</f>
        <v/>
      </c>
      <c r="Z60" s="82" t="str">
        <f>IF(試験情報記入表!Z39="実施する","実施","")</f>
        <v/>
      </c>
      <c r="AA60" s="82">
        <f>試験情報記入表!AA39</f>
        <v>0</v>
      </c>
      <c r="AB60" s="82">
        <f>試験情報記入表!AB39</f>
        <v>0</v>
      </c>
      <c r="AC60" s="82" t="str">
        <f>IF(OR(試験情報記入表!I39="実施する",試験情報記入表!U39="実施する",試験情報記入表!AC39="実施する"),"実施","")</f>
        <v/>
      </c>
      <c r="AD60" s="82" t="str">
        <f>IF(試験情報記入表!AD39="実施する","実施","")</f>
        <v/>
      </c>
      <c r="AE60" s="82" t="str">
        <f>IF(試験情報記入表!AE39="一般照明","一般",IF(試験情報記入表!AE39="非一般照明","非一般",""))</f>
        <v/>
      </c>
    </row>
    <row r="61" spans="1:33" ht="60" customHeight="1" x14ac:dyDescent="0.15">
      <c r="A61" s="82">
        <v>31</v>
      </c>
      <c r="B61" s="86" t="str">
        <f>IF(試験情報記入表!B40="","",試験情報記入表!B40)</f>
        <v/>
      </c>
      <c r="C61" s="82">
        <f>試験情報記入表!C40</f>
        <v>0</v>
      </c>
      <c r="D61" s="82">
        <f>試験情報記入表!D40</f>
        <v>0</v>
      </c>
      <c r="E61" s="87">
        <f>試験情報記入表!E40</f>
        <v>0</v>
      </c>
      <c r="F61" s="82">
        <f>試験情報記入表!F40</f>
        <v>0</v>
      </c>
      <c r="G61" s="82" t="str">
        <f>IF(試験情報記入表!G40="発光面が下向き","下",IF(試験情報記入表!G40="発光面が上向き","上",""))</f>
        <v/>
      </c>
      <c r="H61" s="82" t="str">
        <f>IF(試験情報記入表!H40="実施する","実施","")</f>
        <v/>
      </c>
      <c r="I61" s="82" t="str">
        <f>IF(試験情報記入表!I40="実施する","実施","")</f>
        <v/>
      </c>
      <c r="J61" s="82" t="str">
        <f>IF(試験情報記入表!J40="実施する","実施","")</f>
        <v/>
      </c>
      <c r="K61" s="82" t="str">
        <f>IF(試験情報記入表!K40="実施する","実施","")</f>
        <v/>
      </c>
      <c r="L61" s="82">
        <f>試験情報記入表!L40</f>
        <v>0</v>
      </c>
      <c r="M61" s="83" t="str">
        <f>IF(試験情報記入表!M40="実施する","実施","")</f>
        <v/>
      </c>
      <c r="N61" s="98" t="str">
        <f>IF(試験情報記入表!N40="","",試験情報記入表!N40)</f>
        <v/>
      </c>
      <c r="O61" s="99" t="str">
        <f>IF(試験情報記入表!O40="","",試験情報記入表!O40)</f>
        <v/>
      </c>
      <c r="P61" s="100" t="str">
        <f>試験情報記入表!P40</f>
        <v/>
      </c>
      <c r="Q61" s="82" t="str">
        <f>IF(試験情報記入表!Q40="実施する","実施","")</f>
        <v/>
      </c>
      <c r="R61" s="82" t="str">
        <f>IF(試験情報記入表!R40="実施する","実施","")</f>
        <v/>
      </c>
      <c r="S61" s="82">
        <f>試験情報記入表!S40</f>
        <v>0</v>
      </c>
      <c r="T61" s="82" t="str">
        <f>IF(試験情報記入表!T40="実施する","実施","")</f>
        <v/>
      </c>
      <c r="U61" s="82" t="str">
        <f>IF(試験情報記入表!U40="実施する","実施","")</f>
        <v/>
      </c>
      <c r="V61" s="82" t="str">
        <f>IF(試験情報記入表!V40="実施する","実施","")</f>
        <v/>
      </c>
      <c r="W61" s="82">
        <f>試験情報記入表!W40</f>
        <v>0</v>
      </c>
      <c r="X61" s="82" t="str">
        <f>IF(試験情報記入表!X40="実施する","実施","")</f>
        <v/>
      </c>
      <c r="Y61" s="82" t="str">
        <f>IF(試験情報記入表!Y40="実施する","実施","")</f>
        <v/>
      </c>
      <c r="Z61" s="82" t="str">
        <f>IF(試験情報記入表!Z40="実施する","実施","")</f>
        <v/>
      </c>
      <c r="AA61" s="82">
        <f>試験情報記入表!AA40</f>
        <v>0</v>
      </c>
      <c r="AB61" s="82">
        <f>試験情報記入表!AB40</f>
        <v>0</v>
      </c>
      <c r="AC61" s="82" t="str">
        <f>IF(OR(試験情報記入表!I40="実施する",試験情報記入表!U40="実施する",試験情報記入表!AC40="実施する"),"実施","")</f>
        <v/>
      </c>
      <c r="AD61" s="82" t="str">
        <f>IF(試験情報記入表!AD40="実施する","実施","")</f>
        <v/>
      </c>
      <c r="AE61" s="82" t="str">
        <f>IF(試験情報記入表!AE40="一般照明","一般",IF(試験情報記入表!AE40="非一般照明","非一般",""))</f>
        <v/>
      </c>
    </row>
    <row r="62" spans="1:33" ht="60" customHeight="1" x14ac:dyDescent="0.15">
      <c r="A62" s="82">
        <v>32</v>
      </c>
      <c r="B62" s="86" t="str">
        <f>IF(試験情報記入表!B41="","",試験情報記入表!B41)</f>
        <v/>
      </c>
      <c r="C62" s="82">
        <f>試験情報記入表!C41</f>
        <v>0</v>
      </c>
      <c r="D62" s="82">
        <f>試験情報記入表!D41</f>
        <v>0</v>
      </c>
      <c r="E62" s="87">
        <f>試験情報記入表!E41</f>
        <v>0</v>
      </c>
      <c r="F62" s="82">
        <f>試験情報記入表!F41</f>
        <v>0</v>
      </c>
      <c r="G62" s="82" t="str">
        <f>IF(試験情報記入表!G41="発光面が下向き","下",IF(試験情報記入表!G41="発光面が上向き","上",""))</f>
        <v/>
      </c>
      <c r="H62" s="82" t="str">
        <f>IF(試験情報記入表!H41="実施する","実施","")</f>
        <v/>
      </c>
      <c r="I62" s="82" t="str">
        <f>IF(試験情報記入表!I41="実施する","実施","")</f>
        <v/>
      </c>
      <c r="J62" s="82" t="str">
        <f>IF(試験情報記入表!J41="実施する","実施","")</f>
        <v/>
      </c>
      <c r="K62" s="82" t="str">
        <f>IF(試験情報記入表!K41="実施する","実施","")</f>
        <v/>
      </c>
      <c r="L62" s="82">
        <f>試験情報記入表!L41</f>
        <v>0</v>
      </c>
      <c r="M62" s="83" t="str">
        <f>IF(試験情報記入表!M41="実施する","実施","")</f>
        <v/>
      </c>
      <c r="N62" s="98" t="str">
        <f>IF(試験情報記入表!N41="","",試験情報記入表!N41)</f>
        <v/>
      </c>
      <c r="O62" s="99" t="str">
        <f>IF(試験情報記入表!O41="","",試験情報記入表!O41)</f>
        <v/>
      </c>
      <c r="P62" s="100" t="str">
        <f>試験情報記入表!P41</f>
        <v/>
      </c>
      <c r="Q62" s="82" t="str">
        <f>IF(試験情報記入表!Q41="実施する","実施","")</f>
        <v/>
      </c>
      <c r="R62" s="82" t="str">
        <f>IF(試験情報記入表!R41="実施する","実施","")</f>
        <v/>
      </c>
      <c r="S62" s="82">
        <f>試験情報記入表!S41</f>
        <v>0</v>
      </c>
      <c r="T62" s="82" t="str">
        <f>IF(試験情報記入表!T41="実施する","実施","")</f>
        <v/>
      </c>
      <c r="U62" s="82" t="str">
        <f>IF(試験情報記入表!U41="実施する","実施","")</f>
        <v/>
      </c>
      <c r="V62" s="82" t="str">
        <f>IF(試験情報記入表!V41="実施する","実施","")</f>
        <v/>
      </c>
      <c r="W62" s="82">
        <f>試験情報記入表!W41</f>
        <v>0</v>
      </c>
      <c r="X62" s="82" t="str">
        <f>IF(試験情報記入表!X41="実施する","実施","")</f>
        <v/>
      </c>
      <c r="Y62" s="82" t="str">
        <f>IF(試験情報記入表!Y41="実施する","実施","")</f>
        <v/>
      </c>
      <c r="Z62" s="82" t="str">
        <f>IF(試験情報記入表!Z41="実施する","実施","")</f>
        <v/>
      </c>
      <c r="AA62" s="82">
        <f>試験情報記入表!AA41</f>
        <v>0</v>
      </c>
      <c r="AB62" s="82">
        <f>試験情報記入表!AB41</f>
        <v>0</v>
      </c>
      <c r="AC62" s="82" t="str">
        <f>IF(OR(試験情報記入表!I41="実施する",試験情報記入表!U41="実施する",試験情報記入表!AC41="実施する"),"実施","")</f>
        <v/>
      </c>
      <c r="AD62" s="82" t="str">
        <f>IF(試験情報記入表!AD41="実施する","実施","")</f>
        <v/>
      </c>
      <c r="AE62" s="82" t="str">
        <f>IF(試験情報記入表!AE41="一般照明","一般",IF(試験情報記入表!AE41="非一般照明","非一般",""))</f>
        <v/>
      </c>
    </row>
    <row r="63" spans="1:33" ht="60" customHeight="1" x14ac:dyDescent="0.15">
      <c r="A63" s="82">
        <v>33</v>
      </c>
      <c r="B63" s="86" t="str">
        <f>IF(試験情報記入表!B42="","",試験情報記入表!B42)</f>
        <v/>
      </c>
      <c r="C63" s="82">
        <f>試験情報記入表!C42</f>
        <v>0</v>
      </c>
      <c r="D63" s="82">
        <f>試験情報記入表!D42</f>
        <v>0</v>
      </c>
      <c r="E63" s="87">
        <f>試験情報記入表!E42</f>
        <v>0</v>
      </c>
      <c r="F63" s="82">
        <f>試験情報記入表!F42</f>
        <v>0</v>
      </c>
      <c r="G63" s="82" t="str">
        <f>IF(試験情報記入表!G42="発光面が下向き","下",IF(試験情報記入表!G42="発光面が上向き","上",""))</f>
        <v/>
      </c>
      <c r="H63" s="82" t="str">
        <f>IF(試験情報記入表!H42="実施する","実施","")</f>
        <v/>
      </c>
      <c r="I63" s="82" t="str">
        <f>IF(試験情報記入表!I42="実施する","実施","")</f>
        <v/>
      </c>
      <c r="J63" s="82" t="str">
        <f>IF(試験情報記入表!J42="実施する","実施","")</f>
        <v/>
      </c>
      <c r="K63" s="82" t="str">
        <f>IF(試験情報記入表!K42="実施する","実施","")</f>
        <v/>
      </c>
      <c r="L63" s="82">
        <f>試験情報記入表!L42</f>
        <v>0</v>
      </c>
      <c r="M63" s="83" t="str">
        <f>IF(試験情報記入表!M42="実施する","実施","")</f>
        <v/>
      </c>
      <c r="N63" s="98" t="str">
        <f>IF(試験情報記入表!N42="","",試験情報記入表!N42)</f>
        <v/>
      </c>
      <c r="O63" s="99" t="str">
        <f>IF(試験情報記入表!O42="","",試験情報記入表!O42)</f>
        <v/>
      </c>
      <c r="P63" s="100" t="str">
        <f>試験情報記入表!P42</f>
        <v/>
      </c>
      <c r="Q63" s="82" t="str">
        <f>IF(試験情報記入表!Q42="実施する","実施","")</f>
        <v/>
      </c>
      <c r="R63" s="82" t="str">
        <f>IF(試験情報記入表!R42="実施する","実施","")</f>
        <v/>
      </c>
      <c r="S63" s="82">
        <f>試験情報記入表!S42</f>
        <v>0</v>
      </c>
      <c r="T63" s="82" t="str">
        <f>IF(試験情報記入表!T42="実施する","実施","")</f>
        <v/>
      </c>
      <c r="U63" s="82" t="str">
        <f>IF(試験情報記入表!U42="実施する","実施","")</f>
        <v/>
      </c>
      <c r="V63" s="82" t="str">
        <f>IF(試験情報記入表!V42="実施する","実施","")</f>
        <v/>
      </c>
      <c r="W63" s="82">
        <f>試験情報記入表!W42</f>
        <v>0</v>
      </c>
      <c r="X63" s="82" t="str">
        <f>IF(試験情報記入表!X42="実施する","実施","")</f>
        <v/>
      </c>
      <c r="Y63" s="82" t="str">
        <f>IF(試験情報記入表!Y42="実施する","実施","")</f>
        <v/>
      </c>
      <c r="Z63" s="82" t="str">
        <f>IF(試験情報記入表!Z42="実施する","実施","")</f>
        <v/>
      </c>
      <c r="AA63" s="82">
        <f>試験情報記入表!AA42</f>
        <v>0</v>
      </c>
      <c r="AB63" s="82">
        <f>試験情報記入表!AB42</f>
        <v>0</v>
      </c>
      <c r="AC63" s="82" t="str">
        <f>IF(OR(試験情報記入表!I42="実施する",試験情報記入表!U42="実施する",試験情報記入表!AC42="実施する"),"実施","")</f>
        <v/>
      </c>
      <c r="AD63" s="82" t="str">
        <f>IF(試験情報記入表!AD42="実施する","実施","")</f>
        <v/>
      </c>
      <c r="AE63" s="82" t="str">
        <f>IF(試験情報記入表!AE42="一般照明","一般",IF(試験情報記入表!AE42="非一般照明","非一般",""))</f>
        <v/>
      </c>
    </row>
    <row r="64" spans="1:33" ht="60" customHeight="1" x14ac:dyDescent="0.15">
      <c r="A64" s="82">
        <v>34</v>
      </c>
      <c r="B64" s="86" t="str">
        <f>IF(試験情報記入表!B43="","",試験情報記入表!B43)</f>
        <v/>
      </c>
      <c r="C64" s="82">
        <f>試験情報記入表!C43</f>
        <v>0</v>
      </c>
      <c r="D64" s="82">
        <f>試験情報記入表!D43</f>
        <v>0</v>
      </c>
      <c r="E64" s="87">
        <f>試験情報記入表!E43</f>
        <v>0</v>
      </c>
      <c r="F64" s="82">
        <f>試験情報記入表!F43</f>
        <v>0</v>
      </c>
      <c r="G64" s="82" t="str">
        <f>IF(試験情報記入表!G43="発光面が下向き","下",IF(試験情報記入表!G43="発光面が上向き","上",""))</f>
        <v/>
      </c>
      <c r="H64" s="82" t="str">
        <f>IF(試験情報記入表!H43="実施する","実施","")</f>
        <v/>
      </c>
      <c r="I64" s="82" t="str">
        <f>IF(試験情報記入表!I43="実施する","実施","")</f>
        <v/>
      </c>
      <c r="J64" s="82" t="str">
        <f>IF(試験情報記入表!J43="実施する","実施","")</f>
        <v/>
      </c>
      <c r="K64" s="82" t="str">
        <f>IF(試験情報記入表!K43="実施する","実施","")</f>
        <v/>
      </c>
      <c r="L64" s="82">
        <f>試験情報記入表!L43</f>
        <v>0</v>
      </c>
      <c r="M64" s="83" t="str">
        <f>IF(試験情報記入表!M43="実施する","実施","")</f>
        <v/>
      </c>
      <c r="N64" s="98" t="str">
        <f>IF(試験情報記入表!N43="","",試験情報記入表!N43)</f>
        <v/>
      </c>
      <c r="O64" s="99" t="str">
        <f>IF(試験情報記入表!O43="","",試験情報記入表!O43)</f>
        <v/>
      </c>
      <c r="P64" s="100" t="str">
        <f>試験情報記入表!P43</f>
        <v/>
      </c>
      <c r="Q64" s="82" t="str">
        <f>IF(試験情報記入表!Q43="実施する","実施","")</f>
        <v/>
      </c>
      <c r="R64" s="82" t="str">
        <f>IF(試験情報記入表!R43="実施する","実施","")</f>
        <v/>
      </c>
      <c r="S64" s="82">
        <f>試験情報記入表!S43</f>
        <v>0</v>
      </c>
      <c r="T64" s="82" t="str">
        <f>IF(試験情報記入表!T43="実施する","実施","")</f>
        <v/>
      </c>
      <c r="U64" s="82" t="str">
        <f>IF(試験情報記入表!U43="実施する","実施","")</f>
        <v/>
      </c>
      <c r="V64" s="82" t="str">
        <f>IF(試験情報記入表!V43="実施する","実施","")</f>
        <v/>
      </c>
      <c r="W64" s="82">
        <f>試験情報記入表!W43</f>
        <v>0</v>
      </c>
      <c r="X64" s="82" t="str">
        <f>IF(試験情報記入表!X43="実施する","実施","")</f>
        <v/>
      </c>
      <c r="Y64" s="82" t="str">
        <f>IF(試験情報記入表!Y43="実施する","実施","")</f>
        <v/>
      </c>
      <c r="Z64" s="82" t="str">
        <f>IF(試験情報記入表!Z43="実施する","実施","")</f>
        <v/>
      </c>
      <c r="AA64" s="82">
        <f>試験情報記入表!AA43</f>
        <v>0</v>
      </c>
      <c r="AB64" s="82">
        <f>試験情報記入表!AB43</f>
        <v>0</v>
      </c>
      <c r="AC64" s="82" t="str">
        <f>IF(OR(試験情報記入表!I43="実施する",試験情報記入表!U43="実施する",試験情報記入表!AC43="実施する"),"実施","")</f>
        <v/>
      </c>
      <c r="AD64" s="82" t="str">
        <f>IF(試験情報記入表!AD43="実施する","実施","")</f>
        <v/>
      </c>
      <c r="AE64" s="82" t="str">
        <f>IF(試験情報記入表!AE43="一般照明","一般",IF(試験情報記入表!AE43="非一般照明","非一般",""))</f>
        <v/>
      </c>
    </row>
    <row r="65" spans="1:31" ht="60" customHeight="1" x14ac:dyDescent="0.15">
      <c r="A65" s="82">
        <v>35</v>
      </c>
      <c r="B65" s="86" t="str">
        <f>IF(試験情報記入表!B44="","",試験情報記入表!B44)</f>
        <v/>
      </c>
      <c r="C65" s="82">
        <f>試験情報記入表!C44</f>
        <v>0</v>
      </c>
      <c r="D65" s="82">
        <f>試験情報記入表!D44</f>
        <v>0</v>
      </c>
      <c r="E65" s="87">
        <f>試験情報記入表!E44</f>
        <v>0</v>
      </c>
      <c r="F65" s="82">
        <f>試験情報記入表!F44</f>
        <v>0</v>
      </c>
      <c r="G65" s="82" t="str">
        <f>IF(試験情報記入表!G44="発光面が下向き","下",IF(試験情報記入表!G44="発光面が上向き","上",""))</f>
        <v/>
      </c>
      <c r="H65" s="82" t="str">
        <f>IF(試験情報記入表!H44="実施する","実施","")</f>
        <v/>
      </c>
      <c r="I65" s="82" t="str">
        <f>IF(試験情報記入表!I44="実施する","実施","")</f>
        <v/>
      </c>
      <c r="J65" s="82" t="str">
        <f>IF(試験情報記入表!J44="実施する","実施","")</f>
        <v/>
      </c>
      <c r="K65" s="82" t="str">
        <f>IF(試験情報記入表!K44="実施する","実施","")</f>
        <v/>
      </c>
      <c r="L65" s="82">
        <f>試験情報記入表!L44</f>
        <v>0</v>
      </c>
      <c r="M65" s="83" t="str">
        <f>IF(試験情報記入表!M44="実施する","実施","")</f>
        <v/>
      </c>
      <c r="N65" s="98" t="str">
        <f>IF(試験情報記入表!N44="","",試験情報記入表!N44)</f>
        <v/>
      </c>
      <c r="O65" s="99" t="str">
        <f>IF(試験情報記入表!O44="","",試験情報記入表!O44)</f>
        <v/>
      </c>
      <c r="P65" s="100" t="str">
        <f>試験情報記入表!P44</f>
        <v/>
      </c>
      <c r="Q65" s="82" t="str">
        <f>IF(試験情報記入表!Q44="実施する","実施","")</f>
        <v/>
      </c>
      <c r="R65" s="82" t="str">
        <f>IF(試験情報記入表!R44="実施する","実施","")</f>
        <v/>
      </c>
      <c r="S65" s="82">
        <f>試験情報記入表!S44</f>
        <v>0</v>
      </c>
      <c r="T65" s="82" t="str">
        <f>IF(試験情報記入表!T44="実施する","実施","")</f>
        <v/>
      </c>
      <c r="U65" s="82" t="str">
        <f>IF(試験情報記入表!U44="実施する","実施","")</f>
        <v/>
      </c>
      <c r="V65" s="82" t="str">
        <f>IF(試験情報記入表!V44="実施する","実施","")</f>
        <v/>
      </c>
      <c r="W65" s="82">
        <f>試験情報記入表!W44</f>
        <v>0</v>
      </c>
      <c r="X65" s="82" t="str">
        <f>IF(試験情報記入表!X44="実施する","実施","")</f>
        <v/>
      </c>
      <c r="Y65" s="82" t="str">
        <f>IF(試験情報記入表!Y44="実施する","実施","")</f>
        <v/>
      </c>
      <c r="Z65" s="82" t="str">
        <f>IF(試験情報記入表!Z44="実施する","実施","")</f>
        <v/>
      </c>
      <c r="AA65" s="82">
        <f>試験情報記入表!AA44</f>
        <v>0</v>
      </c>
      <c r="AB65" s="82">
        <f>試験情報記入表!AB44</f>
        <v>0</v>
      </c>
      <c r="AC65" s="82" t="str">
        <f>IF(OR(試験情報記入表!I44="実施する",試験情報記入表!U44="実施する",試験情報記入表!AC44="実施する"),"実施","")</f>
        <v/>
      </c>
      <c r="AD65" s="82" t="str">
        <f>IF(試験情報記入表!AD44="実施する","実施","")</f>
        <v/>
      </c>
      <c r="AE65" s="82" t="str">
        <f>IF(試験情報記入表!AE44="一般照明","一般",IF(試験情報記入表!AE44="非一般照明","非一般",""))</f>
        <v/>
      </c>
    </row>
  </sheetData>
  <sheetProtection algorithmName="SHA-512" hashValue="zK2ePKKVl48+6eF/6IjchqpiDpF8Gg7i/KGnKkMeWSgZhM1W0C+3UOT6PmDz8eI7OcllLjGw9N0LqtE70nGlKg==" saltValue="mOU76ShiOEJHyREz9xmgZg==" spinCount="100000" sheet="1" objects="1" scenarios="1"/>
  <sortState xmlns:xlrd2="http://schemas.microsoft.com/office/spreadsheetml/2017/richdata2" ref="AF56:AG65">
    <sortCondition ref="AF56:AF65"/>
  </sortState>
  <mergeCells count="120">
    <mergeCell ref="S2:AB2"/>
    <mergeCell ref="H10:H12"/>
    <mergeCell ref="F11:F12"/>
    <mergeCell ref="I54:I55"/>
    <mergeCell ref="J54:J55"/>
    <mergeCell ref="K54:L54"/>
    <mergeCell ref="Q54:Q55"/>
    <mergeCell ref="T52:AB52"/>
    <mergeCell ref="Q53:S53"/>
    <mergeCell ref="T53:U53"/>
    <mergeCell ref="V53:W54"/>
    <mergeCell ref="X53:X55"/>
    <mergeCell ref="Y53:AC53"/>
    <mergeCell ref="T54:T55"/>
    <mergeCell ref="U54:U55"/>
    <mergeCell ref="Y54:AB54"/>
    <mergeCell ref="Y38:AB38"/>
    <mergeCell ref="S3:AE8"/>
    <mergeCell ref="AE54:AE55"/>
    <mergeCell ref="X37:X39"/>
    <mergeCell ref="Y37:AC37"/>
    <mergeCell ref="Y21:AC21"/>
    <mergeCell ref="AD21:AE21"/>
    <mergeCell ref="AE22:AE23"/>
    <mergeCell ref="AC2:AE2"/>
    <mergeCell ref="X10:X12"/>
    <mergeCell ref="U11:U12"/>
    <mergeCell ref="Q38:Q39"/>
    <mergeCell ref="R38:S38"/>
    <mergeCell ref="AD10:AE10"/>
    <mergeCell ref="AE11:AE12"/>
    <mergeCell ref="C2:Q2"/>
    <mergeCell ref="C8:Q8"/>
    <mergeCell ref="C7:Q7"/>
    <mergeCell ref="C6:Q6"/>
    <mergeCell ref="C5:Q5"/>
    <mergeCell ref="C4:Q4"/>
    <mergeCell ref="C3:Q3"/>
    <mergeCell ref="I37:P37"/>
    <mergeCell ref="M38:P38"/>
    <mergeCell ref="C10:F10"/>
    <mergeCell ref="K11:L11"/>
    <mergeCell ref="T11:T12"/>
    <mergeCell ref="Y11:AB11"/>
    <mergeCell ref="V10:W11"/>
    <mergeCell ref="C11:C12"/>
    <mergeCell ref="I10:P10"/>
    <mergeCell ref="M11:P11"/>
    <mergeCell ref="A10:A12"/>
    <mergeCell ref="X21:X23"/>
    <mergeCell ref="T20:AB20"/>
    <mergeCell ref="Q21:S21"/>
    <mergeCell ref="T21:U21"/>
    <mergeCell ref="V21:W22"/>
    <mergeCell ref="E22:E23"/>
    <mergeCell ref="F22:F23"/>
    <mergeCell ref="I22:I23"/>
    <mergeCell ref="J22:J23"/>
    <mergeCell ref="K22:L22"/>
    <mergeCell ref="Q22:Q23"/>
    <mergeCell ref="R22:S22"/>
    <mergeCell ref="T22:T23"/>
    <mergeCell ref="Y22:AB22"/>
    <mergeCell ref="U22:U23"/>
    <mergeCell ref="Q11:Q12"/>
    <mergeCell ref="R11:S11"/>
    <mergeCell ref="M22:P22"/>
    <mergeCell ref="A53:A55"/>
    <mergeCell ref="B53:B55"/>
    <mergeCell ref="C53:F53"/>
    <mergeCell ref="G53:G55"/>
    <mergeCell ref="H53:H55"/>
    <mergeCell ref="A21:A23"/>
    <mergeCell ref="B21:B23"/>
    <mergeCell ref="C21:F21"/>
    <mergeCell ref="G21:G23"/>
    <mergeCell ref="H21:H23"/>
    <mergeCell ref="C22:C23"/>
    <mergeCell ref="D22:D23"/>
    <mergeCell ref="A37:A39"/>
    <mergeCell ref="B37:B39"/>
    <mergeCell ref="C37:F37"/>
    <mergeCell ref="G37:G39"/>
    <mergeCell ref="H37:H39"/>
    <mergeCell ref="C54:C55"/>
    <mergeCell ref="D54:D55"/>
    <mergeCell ref="F38:F39"/>
    <mergeCell ref="E54:E55"/>
    <mergeCell ref="F54:F55"/>
    <mergeCell ref="C38:C39"/>
    <mergeCell ref="D38:D39"/>
    <mergeCell ref="E38:E39"/>
    <mergeCell ref="I21:P21"/>
    <mergeCell ref="B10:B12"/>
    <mergeCell ref="Y10:AC10"/>
    <mergeCell ref="T10:U10"/>
    <mergeCell ref="Q10:S10"/>
    <mergeCell ref="J11:J12"/>
    <mergeCell ref="I11:I12"/>
    <mergeCell ref="E11:E12"/>
    <mergeCell ref="D11:D12"/>
    <mergeCell ref="G10:G12"/>
    <mergeCell ref="U38:U39"/>
    <mergeCell ref="V37:W38"/>
    <mergeCell ref="T36:AB36"/>
    <mergeCell ref="Q37:S37"/>
    <mergeCell ref="T37:U37"/>
    <mergeCell ref="AC36:AE36"/>
    <mergeCell ref="M54:P54"/>
    <mergeCell ref="I53:P53"/>
    <mergeCell ref="I38:I39"/>
    <mergeCell ref="J38:J39"/>
    <mergeCell ref="K38:L38"/>
    <mergeCell ref="AC20:AE20"/>
    <mergeCell ref="R54:S54"/>
    <mergeCell ref="AD37:AE37"/>
    <mergeCell ref="T38:T39"/>
    <mergeCell ref="AE38:AE39"/>
    <mergeCell ref="AC52:AE52"/>
    <mergeCell ref="AD53:AE53"/>
  </mergeCells>
  <phoneticPr fontId="1"/>
  <pageMargins left="0.7" right="0.7" top="0.75" bottom="0.75" header="0.3" footer="0.3"/>
  <pageSetup paperSize="9" scale="61" fitToHeight="0" orientation="landscape" horizontalDpi="1200" verticalDpi="1200" r:id="rId1"/>
  <rowBreaks count="3" manualBreakCount="3">
    <brk id="18" max="26" man="1"/>
    <brk id="34" max="26" man="1"/>
    <brk id="50"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ご記入の前に</vt:lpstr>
      <vt:lpstr>お客様情報記入表</vt:lpstr>
      <vt:lpstr>試験情報記入表</vt:lpstr>
      <vt:lpstr>試験品写真</vt:lpstr>
      <vt:lpstr>料金積算</vt:lpstr>
      <vt:lpstr>申込者情報</vt:lpstr>
      <vt:lpstr>都産技研印刷用</vt:lpstr>
      <vt:lpstr>都産技研印刷用!Print_Area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2022-11-01T00:26:44Z</dcterms:created>
  <dcterms:modified xsi:type="dcterms:W3CDTF">2026-06-10T09:08:50Z</dcterms:modified>
</cp:coreProperties>
</file>